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45\Desktop\"/>
    </mc:Choice>
  </mc:AlternateContent>
  <bookViews>
    <workbookView xWindow="0" yWindow="0" windowWidth="28800" windowHeight="12435" firstSheet="2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1" sheetId="1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7" l="1"/>
  <c r="E96" i="7"/>
  <c r="E98" i="7"/>
  <c r="F95" i="7"/>
  <c r="F98" i="7"/>
  <c r="F96" i="7"/>
  <c r="I95" i="7"/>
  <c r="I96" i="7"/>
  <c r="I98" i="7"/>
  <c r="H95" i="7"/>
  <c r="H96" i="7"/>
  <c r="H98" i="7"/>
  <c r="G95" i="7"/>
  <c r="G96" i="7"/>
  <c r="G98" i="7"/>
  <c r="F82" i="7" l="1"/>
  <c r="F84" i="7"/>
  <c r="F91" i="7"/>
  <c r="F89" i="7"/>
  <c r="F77" i="7"/>
  <c r="F71" i="7"/>
  <c r="F47" i="7"/>
  <c r="F54" i="7"/>
  <c r="F48" i="7" l="1"/>
  <c r="F26" i="7"/>
  <c r="F17" i="7"/>
  <c r="F12" i="7"/>
  <c r="I83" i="7"/>
  <c r="I84" i="7"/>
  <c r="I89" i="7"/>
  <c r="I77" i="7"/>
  <c r="I71" i="7"/>
  <c r="I47" i="7"/>
  <c r="I48" i="7"/>
  <c r="I54" i="7"/>
  <c r="I10" i="7"/>
  <c r="I11" i="7"/>
  <c r="I12" i="7"/>
  <c r="I17" i="7"/>
  <c r="I26" i="7"/>
  <c r="I36" i="7"/>
  <c r="H82" i="7"/>
  <c r="H83" i="7"/>
  <c r="H84" i="7"/>
  <c r="H89" i="7"/>
  <c r="H77" i="7"/>
  <c r="H69" i="7"/>
  <c r="H71" i="7"/>
  <c r="H47" i="7"/>
  <c r="H45" i="7" s="1"/>
  <c r="H48" i="7"/>
  <c r="H54" i="7"/>
  <c r="H10" i="7"/>
  <c r="H11" i="7"/>
  <c r="H12" i="7"/>
  <c r="H17" i="7"/>
  <c r="H26" i="7"/>
  <c r="H36" i="7"/>
  <c r="G77" i="7" l="1"/>
  <c r="G76" i="7" s="1"/>
  <c r="G71" i="7"/>
  <c r="G48" i="7"/>
  <c r="G54" i="7"/>
  <c r="E17" i="7"/>
  <c r="G36" i="7"/>
  <c r="G26" i="7"/>
  <c r="G17" i="7"/>
  <c r="G12" i="7"/>
  <c r="E12" i="7"/>
  <c r="E36" i="7"/>
  <c r="E26" i="7"/>
  <c r="G47" i="7" l="1"/>
  <c r="G11" i="7"/>
  <c r="G10" i="7" s="1"/>
  <c r="E11" i="7"/>
  <c r="E10" i="7" s="1"/>
  <c r="H30" i="3"/>
  <c r="H76" i="3"/>
  <c r="H77" i="3"/>
  <c r="H86" i="3"/>
  <c r="H84" i="3"/>
  <c r="H78" i="3"/>
  <c r="H72" i="3"/>
  <c r="H73" i="3"/>
  <c r="H64" i="3"/>
  <c r="H62" i="3"/>
  <c r="H52" i="3"/>
  <c r="H45" i="3"/>
  <c r="H39" i="3" s="1"/>
  <c r="H29" i="3" s="1"/>
  <c r="H28" i="3" s="1"/>
  <c r="H40" i="3"/>
  <c r="G39" i="3"/>
  <c r="G29" i="3" s="1"/>
  <c r="G28" i="3" s="1"/>
  <c r="H36" i="3"/>
  <c r="H34" i="3"/>
  <c r="H31" i="3"/>
  <c r="H11" i="3"/>
  <c r="H20" i="3"/>
  <c r="H17" i="3"/>
  <c r="H15" i="3"/>
  <c r="H12" i="3"/>
  <c r="G84" i="3"/>
  <c r="G86" i="3"/>
  <c r="G78" i="3"/>
  <c r="G82" i="3"/>
  <c r="G72" i="3"/>
  <c r="G73" i="3"/>
  <c r="G64" i="3"/>
  <c r="G62" i="3"/>
  <c r="G52" i="3"/>
  <c r="G45" i="3"/>
  <c r="G40" i="3"/>
  <c r="G30" i="3"/>
  <c r="G36" i="3"/>
  <c r="G34" i="3"/>
  <c r="G31" i="3"/>
  <c r="G11" i="3" l="1"/>
  <c r="G20" i="3"/>
  <c r="G17" i="3"/>
  <c r="G15" i="3"/>
  <c r="G12" i="3"/>
  <c r="F78" i="3"/>
  <c r="F84" i="3"/>
  <c r="F86" i="3"/>
  <c r="F72" i="3"/>
  <c r="F73" i="3"/>
  <c r="F39" i="3"/>
  <c r="F77" i="3"/>
  <c r="F76" i="3" s="1"/>
  <c r="E77" i="3"/>
  <c r="F82" i="3"/>
  <c r="F64" i="3"/>
  <c r="F62" i="3"/>
  <c r="F52" i="3"/>
  <c r="F45" i="3"/>
  <c r="F40" i="3"/>
  <c r="F36" i="3"/>
  <c r="F34" i="3"/>
  <c r="F31" i="3"/>
  <c r="F30" i="3" s="1"/>
  <c r="F11" i="3"/>
  <c r="F12" i="3"/>
  <c r="F20" i="3"/>
  <c r="F17" i="3"/>
  <c r="F15" i="3"/>
  <c r="E29" i="3"/>
  <c r="E76" i="3"/>
  <c r="E84" i="3"/>
  <c r="E86" i="3"/>
  <c r="E82" i="3"/>
  <c r="E78" i="3"/>
  <c r="E72" i="3"/>
  <c r="E73" i="3"/>
  <c r="E39" i="3"/>
  <c r="E64" i="3"/>
  <c r="E62" i="3"/>
  <c r="E52" i="3"/>
  <c r="E45" i="3"/>
  <c r="E40" i="3"/>
  <c r="E36" i="3"/>
  <c r="E34" i="3"/>
  <c r="E31" i="3"/>
  <c r="E30" i="3" s="1"/>
  <c r="D39" i="3"/>
  <c r="D29" i="3" s="1"/>
  <c r="D76" i="3"/>
  <c r="D86" i="3"/>
  <c r="D84" i="3"/>
  <c r="D82" i="3"/>
  <c r="D77" i="3" s="1"/>
  <c r="D78" i="3"/>
  <c r="D72" i="3"/>
  <c r="D73" i="3"/>
  <c r="D64" i="3"/>
  <c r="D62" i="3"/>
  <c r="D52" i="3"/>
  <c r="F29" i="3" l="1"/>
  <c r="D45" i="3"/>
  <c r="D40" i="3"/>
  <c r="D36" i="3"/>
  <c r="D30" i="3" s="1"/>
  <c r="D34" i="3"/>
  <c r="D31" i="3"/>
  <c r="E20" i="3"/>
  <c r="E17" i="3"/>
  <c r="E15" i="3"/>
  <c r="E12" i="3"/>
  <c r="D20" i="3"/>
  <c r="D17" i="3"/>
  <c r="D15" i="3"/>
  <c r="D12" i="3"/>
  <c r="D11" i="3" l="1"/>
  <c r="E11" i="3"/>
  <c r="G28" i="10"/>
  <c r="F35" i="8"/>
  <c r="F65" i="8"/>
  <c r="F58" i="8"/>
  <c r="F51" i="8"/>
  <c r="F46" i="8"/>
  <c r="F43" i="8"/>
  <c r="F40" i="8"/>
  <c r="F36" i="8"/>
  <c r="E35" i="8"/>
  <c r="E65" i="8"/>
  <c r="F62" i="8"/>
  <c r="E62" i="8"/>
  <c r="E58" i="8"/>
  <c r="E51" i="8"/>
  <c r="E46" i="8"/>
  <c r="E43" i="8"/>
  <c r="E40" i="8"/>
  <c r="E36" i="8"/>
  <c r="B35" i="8"/>
  <c r="D35" i="8"/>
  <c r="D65" i="8"/>
  <c r="D62" i="8"/>
  <c r="D58" i="8"/>
  <c r="D51" i="8"/>
  <c r="D46" i="8"/>
  <c r="D43" i="8"/>
  <c r="D40" i="8"/>
  <c r="D36" i="8"/>
  <c r="C65" i="8"/>
  <c r="C62" i="8"/>
  <c r="C58" i="8"/>
  <c r="C51" i="8"/>
  <c r="C35" i="8" s="1"/>
  <c r="C46" i="8"/>
  <c r="C43" i="8"/>
  <c r="C40" i="8"/>
  <c r="C36" i="8"/>
  <c r="B62" i="8"/>
  <c r="B58" i="8"/>
  <c r="B51" i="8"/>
  <c r="B46" i="8"/>
  <c r="B43" i="8"/>
  <c r="B40" i="8"/>
  <c r="B36" i="8"/>
  <c r="I109" i="7"/>
  <c r="I107" i="7" s="1"/>
  <c r="I105" i="7"/>
  <c r="I101" i="7"/>
  <c r="I94" i="7"/>
  <c r="I76" i="7"/>
  <c r="I74" i="7" s="1"/>
  <c r="I69" i="7"/>
  <c r="I67" i="7" s="1"/>
  <c r="I64" i="7"/>
  <c r="I42" i="7"/>
  <c r="H109" i="7"/>
  <c r="H107" i="7" s="1"/>
  <c r="H105" i="7"/>
  <c r="H101" i="7"/>
  <c r="H94" i="7"/>
  <c r="H80" i="7" s="1"/>
  <c r="H76" i="7"/>
  <c r="H74" i="7" s="1"/>
  <c r="H67" i="7"/>
  <c r="H64" i="7"/>
  <c r="H42" i="7"/>
  <c r="H8" i="7"/>
  <c r="G109" i="7"/>
  <c r="G107" i="7" s="1"/>
  <c r="G105" i="7"/>
  <c r="G101" i="7"/>
  <c r="G94" i="7"/>
  <c r="G82" i="7"/>
  <c r="I8" i="7" l="1"/>
  <c r="G80" i="7"/>
  <c r="H7" i="7"/>
  <c r="H66" i="7"/>
  <c r="I45" i="7"/>
  <c r="G74" i="7"/>
  <c r="G69" i="7"/>
  <c r="G67" i="7" s="1"/>
  <c r="G8" i="7"/>
  <c r="G64" i="7"/>
  <c r="G45" i="7" s="1"/>
  <c r="G42" i="7"/>
  <c r="F109" i="7"/>
  <c r="F107" i="7" s="1"/>
  <c r="F105" i="7"/>
  <c r="F101" i="7"/>
  <c r="F94" i="7"/>
  <c r="F76" i="7"/>
  <c r="F74" i="7" s="1"/>
  <c r="F69" i="7"/>
  <c r="F67" i="7" s="1"/>
  <c r="F64" i="7"/>
  <c r="E101" i="7"/>
  <c r="E105" i="7"/>
  <c r="E82" i="7"/>
  <c r="E94" i="7"/>
  <c r="E76" i="7"/>
  <c r="E74" i="7" s="1"/>
  <c r="E69" i="7"/>
  <c r="E67" i="7" s="1"/>
  <c r="H6" i="7" l="1"/>
  <c r="I7" i="7"/>
  <c r="E80" i="7"/>
  <c r="E66" i="7" s="1"/>
  <c r="G66" i="7"/>
  <c r="F45" i="7"/>
  <c r="F80" i="7"/>
  <c r="F66" i="7" s="1"/>
  <c r="G7" i="7"/>
  <c r="E47" i="7"/>
  <c r="E64" i="7"/>
  <c r="E42" i="7"/>
  <c r="F10" i="7"/>
  <c r="F42" i="7"/>
  <c r="F10" i="5"/>
  <c r="E10" i="5"/>
  <c r="D10" i="5"/>
  <c r="C10" i="5"/>
  <c r="B10" i="5"/>
  <c r="B10" i="8"/>
  <c r="F10" i="8"/>
  <c r="E10" i="8"/>
  <c r="G6" i="7" l="1"/>
  <c r="F8" i="7"/>
  <c r="F7" i="7" s="1"/>
  <c r="F6" i="7" s="1"/>
  <c r="E45" i="7"/>
  <c r="E8" i="7"/>
  <c r="C10" i="8"/>
  <c r="D10" i="8"/>
  <c r="E7" i="7" l="1"/>
  <c r="E6" i="7" s="1"/>
  <c r="G76" i="3" l="1"/>
  <c r="F28" i="3" l="1"/>
  <c r="D28" i="3"/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I14" i="10" s="1"/>
  <c r="H8" i="10"/>
  <c r="G8" i="10"/>
  <c r="F8" i="10"/>
  <c r="J14" i="10" l="1"/>
  <c r="H14" i="10"/>
  <c r="H22" i="10" s="1"/>
  <c r="H28" i="10" s="1"/>
  <c r="H29" i="10" s="1"/>
  <c r="G14" i="10"/>
  <c r="G22" i="10" s="1"/>
  <c r="F14" i="10"/>
  <c r="F22" i="10" s="1"/>
  <c r="F28" i="10" s="1"/>
  <c r="I22" i="10"/>
  <c r="I28" i="10" s="1"/>
  <c r="I29" i="10" s="1"/>
  <c r="J22" i="10"/>
  <c r="J28" i="10" s="1"/>
  <c r="J29" i="10" s="1"/>
  <c r="E28" i="3"/>
  <c r="I82" i="7"/>
  <c r="I80" i="7"/>
  <c r="I66" i="7" s="1"/>
  <c r="I6" i="7" s="1"/>
</calcChain>
</file>

<file path=xl/sharedStrings.xml><?xml version="1.0" encoding="utf-8"?>
<sst xmlns="http://schemas.openxmlformats.org/spreadsheetml/2006/main" count="375" uniqueCount="223">
  <si>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</si>
  <si>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</si>
  <si>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</si>
  <si>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</si>
  <si>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</si>
  <si>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</si>
  <si>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</si>
  <si>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</si>
  <si>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</si>
  <si>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</si>
  <si>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</si>
  <si>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</si>
  <si>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</si>
  <si>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</si>
  <si>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</si>
  <si>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</si>
  <si>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</si>
  <si>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</si>
  <si>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</si>
  <si>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</si>
  <si>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</si>
  <si>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</si>
  <si>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</si>
  <si>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</si>
  <si>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</si>
  <si>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</si>
  <si>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</si>
  <si>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</si>
  <si>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</si>
  <si>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</si>
  <si>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</si>
  <si>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</si>
  <si>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</si>
  <si>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</si>
  <si>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</si>
  <si>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</si>
  <si>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</si>
  <si>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</si>
  <si>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</si>
  <si>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</si>
  <si>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</si>
  <si>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</si>
  <si>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</si>
  <si>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</si>
  <si>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</si>
  <si>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</si>
  <si>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</si>
  <si>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</si>
  <si>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</si>
  <si>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</si>
  <si>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</si>
  <si>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</si>
  <si>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</si>
  <si>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</si>
  <si>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</si>
  <si>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</si>
  <si>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</si>
  <si>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</si>
  <si>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</si>
  <si>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</si>
  <si>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</si>
  <si>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</si>
  <si>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</si>
  <si>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</si>
  <si>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</si>
  <si>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</si>
  <si>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</si>
  <si>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</si>
  <si>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</si>
  <si>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</si>
  <si>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</si>
  <si>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</si>
  <si>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</si>
  <si>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</si>
  <si>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</si>
  <si>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</si>
  <si>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</si>
  <si>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</si>
  <si>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</si>
  <si>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</si>
  <si>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</si>
  <si>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po posebnim propisima</t>
  </si>
  <si>
    <t>Prihodi od prodaje proizvoda i robe te pruženih usluga i prihod donacija</t>
  </si>
  <si>
    <t>Rashodi za dodatna ulaganja na nefinancijskoj imovini</t>
  </si>
  <si>
    <t>Financijski rashodi</t>
  </si>
  <si>
    <t xml:space="preserve">  41 prihodi za pos. namjene</t>
  </si>
  <si>
    <t xml:space="preserve">  51 MZO plaće</t>
  </si>
  <si>
    <t>53 JLS</t>
  </si>
  <si>
    <t xml:space="preserve">  53 JLS</t>
  </si>
  <si>
    <t xml:space="preserve">   61 Tekuće donacije</t>
  </si>
  <si>
    <t xml:space="preserve">  451 F.P. i d.udio u p.na doh</t>
  </si>
  <si>
    <t>41 Prihodi za pos.namjene</t>
  </si>
  <si>
    <t xml:space="preserve">    41 Prihodi za pos.namj.</t>
  </si>
  <si>
    <t xml:space="preserve">51 MZO Plaće </t>
  </si>
  <si>
    <t xml:space="preserve">     51 MZO</t>
  </si>
  <si>
    <t xml:space="preserve">     53 JLS</t>
  </si>
  <si>
    <t>61 Tekuće donacije</t>
  </si>
  <si>
    <t xml:space="preserve">     61 Tekuće donacije</t>
  </si>
  <si>
    <t>451 F.P. i d.udio u p.na doh.</t>
  </si>
  <si>
    <t xml:space="preserve">      F.P.i d.udio u p.na d.</t>
  </si>
  <si>
    <t>HZZ</t>
  </si>
  <si>
    <t>09 Obrazovanje</t>
  </si>
  <si>
    <t>092 Srednjoškolsko obrazovanje</t>
  </si>
  <si>
    <t>PROGRAM 2204</t>
  </si>
  <si>
    <t>Srednje školstvo standard</t>
  </si>
  <si>
    <t>Aktivnost A 030-05-00-2204-01</t>
  </si>
  <si>
    <t>Djelatnost srednjih škola</t>
  </si>
  <si>
    <t>Izvor financiranja 451</t>
  </si>
  <si>
    <t>F.P. i dod.udio u p.ns dohodak</t>
  </si>
  <si>
    <t>Rashodi za nabavu nefinacijske imovine</t>
  </si>
  <si>
    <t>Aktivnost A 030-05-00-2204-07</t>
  </si>
  <si>
    <t>Administracija i upravljanje</t>
  </si>
  <si>
    <t>Izvor financiranja 51</t>
  </si>
  <si>
    <t>MZO-Plaće</t>
  </si>
  <si>
    <t>PROGRAM 2205</t>
  </si>
  <si>
    <t>Srednje školstvo iznad standarda</t>
  </si>
  <si>
    <t>Aktivnost A 030-05-00-2205-01</t>
  </si>
  <si>
    <t>Javne potrebe u prosvjeti</t>
  </si>
  <si>
    <t>Izvor financiranja 11</t>
  </si>
  <si>
    <t>Opći prihodi i primici- ZŽ</t>
  </si>
  <si>
    <t>Aktivnost A 030-05-00-2205-09</t>
  </si>
  <si>
    <t>Obrazovanje odraslih</t>
  </si>
  <si>
    <t>Izvor financiranja 53</t>
  </si>
  <si>
    <t>Proračun JLS</t>
  </si>
  <si>
    <t>Aktivnost A 030-05-00-2205-12</t>
  </si>
  <si>
    <t>Podizanje kvalitete i standarda u školstvu</t>
  </si>
  <si>
    <t>Izvor financiranja 31</t>
  </si>
  <si>
    <t>Vlastiti prihodi</t>
  </si>
  <si>
    <t>Izvor financiranja 41</t>
  </si>
  <si>
    <t>Proihodi za posebne namjene</t>
  </si>
  <si>
    <t>Izvor financiranja 61</t>
  </si>
  <si>
    <t>Tekuće donacije</t>
  </si>
  <si>
    <t xml:space="preserve">Izvor financiranja 53 </t>
  </si>
  <si>
    <t>Ostali rashodi</t>
  </si>
  <si>
    <t>Aktivnost A 030-05-00-4302-52</t>
  </si>
  <si>
    <t>Projekt potpore za pripravništvo</t>
  </si>
  <si>
    <t>Izvor financiranja 57</t>
  </si>
  <si>
    <t>SŠ BARTULA KAŠIĆA, PAG</t>
  </si>
  <si>
    <t>Pomoći od izvanproračunskih korisnika</t>
  </si>
  <si>
    <t>Pomoći oproračunskim korisnicima iz proračuna koji im nije nadležan</t>
  </si>
  <si>
    <t>Sufinaciranje cijene usluge</t>
  </si>
  <si>
    <t>Donacije od pravnih i fizičkih osoba</t>
  </si>
  <si>
    <t>Prihod iz nadležnog proračuna za financiranje rashoda za nabavu nefinancijske imovine</t>
  </si>
  <si>
    <t>Prihodi iz nadležnog proračuna za financiranje rashoda poslovanja</t>
  </si>
  <si>
    <t>Plaće</t>
  </si>
  <si>
    <t>Plaće za redovan rad</t>
  </si>
  <si>
    <t>Plaće po sudskim presudama</t>
  </si>
  <si>
    <t>Ostali rashodi za zaposlene</t>
  </si>
  <si>
    <t>Doprinosi na plaće</t>
  </si>
  <si>
    <t>Doprinosi za obvezno zdravstveno osiguranje</t>
  </si>
  <si>
    <t>Dop.za obv.osig.u sluč. nezaposlenosti</t>
  </si>
  <si>
    <t>Naknade troškova zaposlenima</t>
  </si>
  <si>
    <t>Službena putovanja</t>
  </si>
  <si>
    <t>Naknade za prijevoz i rad na terenu</t>
  </si>
  <si>
    <t>Stručno usavršavanje</t>
  </si>
  <si>
    <t>Ostale naknade troškova zaposlenima</t>
  </si>
  <si>
    <t>Rashodi za materijal i energiju</t>
  </si>
  <si>
    <t>Uredski materijal</t>
  </si>
  <si>
    <t>Materijal i sirovine</t>
  </si>
  <si>
    <t>Energija</t>
  </si>
  <si>
    <t>Mater.i djel.za tek.inv.održavanje</t>
  </si>
  <si>
    <t>Sitni inventar</t>
  </si>
  <si>
    <t>Službena, radna i zaštitna odječa</t>
  </si>
  <si>
    <t>Rashodi za usluge</t>
  </si>
  <si>
    <t>Usluge telefona, pošte i prij.</t>
  </si>
  <si>
    <t>Usl.tek.inv.održavanja</t>
  </si>
  <si>
    <t>Usl.promidžbe i informiranja</t>
  </si>
  <si>
    <t>Komunalne usluge</t>
  </si>
  <si>
    <t>Zakupnine i najaqmnine</t>
  </si>
  <si>
    <t>Zdravstvene i veterinar.usluge</t>
  </si>
  <si>
    <t>Intelektualne i osobne usluge</t>
  </si>
  <si>
    <t>Računalne usluge</t>
  </si>
  <si>
    <t>Ostale usluge</t>
  </si>
  <si>
    <t>Naknade troš.osobama izvan rad.odnosa</t>
  </si>
  <si>
    <t xml:space="preserve">Ostali bnespomenuti rashodi poslovanja </t>
  </si>
  <si>
    <t>Nak.za rad predst.i izvr.tijela</t>
  </si>
  <si>
    <t>Premije osiguranja</t>
  </si>
  <si>
    <t>Reprezentacija</t>
  </si>
  <si>
    <t>Članarine</t>
  </si>
  <si>
    <t>Pristojbe i naknade</t>
  </si>
  <si>
    <t>Troškovi sudskih postupaka</t>
  </si>
  <si>
    <t>Ostali nesp.rash.poslovanja</t>
  </si>
  <si>
    <t>Zatezne kamate</t>
  </si>
  <si>
    <t>Ostali financijski rashodi</t>
  </si>
  <si>
    <t>Postrojenja i oprema</t>
  </si>
  <si>
    <t>Uredska oprema i namještaj</t>
  </si>
  <si>
    <t>Komunikacijska oprema</t>
  </si>
  <si>
    <t>Oprema za održ.i zaštitu</t>
  </si>
  <si>
    <t>Knjige</t>
  </si>
  <si>
    <t>Knjige u knjižnicama</t>
  </si>
  <si>
    <t>Nematerijalna proizv.imovina</t>
  </si>
  <si>
    <t>Ost.nemat.proizv.imovina</t>
  </si>
  <si>
    <t>Dodatna ulag.na građ.objektima</t>
  </si>
  <si>
    <t>Naknade za prijevoz s posla na posao</t>
  </si>
  <si>
    <t>Seminari</t>
  </si>
  <si>
    <t>Nak.za kor.priv.auta u sl.svrhe</t>
  </si>
  <si>
    <t>Električna energija</t>
  </si>
  <si>
    <t>Plin</t>
  </si>
  <si>
    <t>Motorni benzin</t>
  </si>
  <si>
    <t>Mater.i dijel.za tek.inv.održavanje</t>
  </si>
  <si>
    <t>Službena, radna i zaštitna odjeća</t>
  </si>
  <si>
    <t>Usluge telefona, pošte i pr.</t>
  </si>
  <si>
    <t>Tisak</t>
  </si>
  <si>
    <t>Zakupnine i najamnine</t>
  </si>
  <si>
    <t>Zdravstveni pregledi</t>
  </si>
  <si>
    <t>Intelektualne usluge</t>
  </si>
  <si>
    <t>Ostali nespomenuti rashodi poslovanja</t>
  </si>
  <si>
    <t>Upravne i administr.pristojbe</t>
  </si>
  <si>
    <t>Ostali nesp.ras.poslovanja</t>
  </si>
  <si>
    <t>Upravne i administrativne pristojbe</t>
  </si>
  <si>
    <t>Doprza obv.zdr.osiguranje</t>
  </si>
  <si>
    <t>Ostali rash.za zaposlene</t>
  </si>
  <si>
    <t>Osrtali nesp ras.poslovanja</t>
  </si>
  <si>
    <t>Namirnice</t>
  </si>
  <si>
    <t>Ostale nesp.usluge</t>
  </si>
  <si>
    <t>Ostale naknade tr.zaposlenima</t>
  </si>
  <si>
    <t>Dop za obv.osig.u sl.nazap.</t>
  </si>
  <si>
    <t>Sudske pristojbe</t>
  </si>
  <si>
    <t>Trošak sudskog poszupka</t>
  </si>
  <si>
    <t>Nak.osobama izvan rad.odnosa</t>
  </si>
  <si>
    <t>Grafičke i tiskarske usluge</t>
  </si>
  <si>
    <t>Ostali nesp rash.poslovnja</t>
  </si>
  <si>
    <t>Dnevnice za sl.put u inozemstvo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</si>
</sst>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left" vertical="center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0" fontId="21" fillId="2" borderId="3" xfId="0" quotePrefix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right" wrapText="1"/>
    </xf>
    <xf numFmtId="0" fontId="22" fillId="0" borderId="2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3" fillId="2" borderId="4" xfId="0" applyNumberFormat="1" applyFont="1" applyFill="1" applyBorder="1" applyAlignment="1" applyProtection="1">
      <alignment horizontal="center" vertical="center" wrapText="1"/>
    </xf>
    <xf numFmtId="4" fontId="2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" fontId="23" fillId="2" borderId="3" xfId="0" applyNumberFormat="1" applyFont="1" applyFill="1" applyBorder="1" applyAlignment="1" applyProtection="1">
      <alignment horizontal="center" vertical="center" wrapText="1"/>
    </xf>
    <xf numFmtId="2" fontId="3" fillId="2" borderId="4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 applyProtection="1">
      <alignment horizontal="right" wrapText="1"/>
    </xf>
    <xf numFmtId="2" fontId="6" fillId="2" borderId="3" xfId="0" applyNumberFormat="1" applyFont="1" applyFill="1" applyBorder="1" applyAlignment="1">
      <alignment horizontal="right"/>
    </xf>
    <xf numFmtId="2" fontId="6" fillId="2" borderId="3" xfId="0" applyNumberFormat="1" applyFont="1" applyFill="1" applyBorder="1" applyAlignment="1" applyProtection="1">
      <alignment horizontal="right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4" fontId="9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2" fontId="9" fillId="4" borderId="1" xfId="0" quotePrefix="1" applyNumberFormat="1" applyFont="1" applyFill="1" applyBorder="1" applyAlignment="1">
      <alignment horizontal="right"/>
    </xf>
    <xf numFmtId="2" fontId="9" fillId="4" borderId="3" xfId="0" applyNumberFormat="1" applyFont="1" applyFill="1" applyBorder="1" applyAlignment="1" applyProtection="1">
      <alignment horizontal="right" wrapText="1"/>
    </xf>
    <xf numFmtId="2" fontId="6" fillId="3" borderId="1" xfId="0" quotePrefix="1" applyNumberFormat="1" applyFont="1" applyFill="1" applyBorder="1" applyAlignment="1">
      <alignment horizontal="right"/>
    </xf>
    <xf numFmtId="2" fontId="6" fillId="3" borderId="3" xfId="0" quotePrefix="1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1" fillId="0" borderId="0" xfId="0" applyFont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0" fillId="0" borderId="0" xfId="0" applyFont="1"/>
    <xf numFmtId="0" fontId="24" fillId="2" borderId="4" xfId="0" applyNumberFormat="1" applyFont="1" applyFill="1" applyBorder="1" applyAlignment="1" applyProtection="1">
      <alignment horizontal="left" vertical="center" wrapText="1"/>
    </xf>
    <xf numFmtId="4" fontId="24" fillId="2" borderId="4" xfId="0" applyNumberFormat="1" applyFont="1" applyFill="1" applyBorder="1" applyAlignment="1">
      <alignment horizontal="right"/>
    </xf>
    <xf numFmtId="4" fontId="24" fillId="2" borderId="3" xfId="0" applyNumberFormat="1" applyFont="1" applyFill="1" applyBorder="1" applyAlignment="1">
      <alignment horizontal="right"/>
    </xf>
    <xf numFmtId="4" fontId="24" fillId="2" borderId="3" xfId="0" applyNumberFormat="1" applyFont="1" applyFill="1" applyBorder="1" applyAlignment="1" applyProtection="1">
      <alignment horizontal="right" wrapText="1"/>
    </xf>
    <xf numFmtId="0" fontId="25" fillId="0" borderId="0" xfId="0" applyFont="1"/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6" fillId="2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24" fillId="2" borderId="1" xfId="0" applyNumberFormat="1" applyFont="1" applyFill="1" applyBorder="1" applyAlignment="1" applyProtection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A8" sqref="A8:E8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42" t="s">
        <v>36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142" t="s">
        <v>17</v>
      </c>
      <c r="B3" s="142"/>
      <c r="C3" s="142"/>
      <c r="D3" s="142"/>
      <c r="E3" s="142"/>
      <c r="F3" s="142"/>
      <c r="G3" s="142"/>
      <c r="H3" s="142"/>
      <c r="I3" s="143"/>
      <c r="J3" s="143"/>
    </row>
    <row r="4" spans="1:10" ht="18" x14ac:dyDescent="0.25">
      <c r="A4" s="153" t="s">
        <v>137</v>
      </c>
      <c r="B4" s="154"/>
      <c r="C4" s="154"/>
      <c r="D4" s="154"/>
      <c r="E4" s="154"/>
      <c r="F4" s="25"/>
      <c r="G4" s="25"/>
      <c r="H4" s="25"/>
      <c r="I4" s="5"/>
      <c r="J4" s="5"/>
    </row>
    <row r="5" spans="1:10" ht="15.75" x14ac:dyDescent="0.25">
      <c r="A5" s="142" t="s">
        <v>29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5" t="s">
        <v>41</v>
      </c>
    </row>
    <row r="7" spans="1:10" ht="25.5" x14ac:dyDescent="0.25">
      <c r="A7" s="31"/>
      <c r="B7" s="32"/>
      <c r="C7" s="32"/>
      <c r="D7" s="33"/>
      <c r="E7" s="34"/>
      <c r="F7" s="3" t="s">
        <v>42</v>
      </c>
      <c r="G7" s="3" t="s">
        <v>40</v>
      </c>
      <c r="H7" s="3" t="s">
        <v>50</v>
      </c>
      <c r="I7" s="3" t="s">
        <v>51</v>
      </c>
      <c r="J7" s="3" t="s">
        <v>52</v>
      </c>
    </row>
    <row r="8" spans="1:10" x14ac:dyDescent="0.25">
      <c r="A8" s="145" t="s">
        <v>0</v>
      </c>
      <c r="B8" s="146"/>
      <c r="C8" s="146"/>
      <c r="D8" s="146"/>
      <c r="E8" s="147"/>
      <c r="F8" s="97">
        <f>F9+F10</f>
        <v>481998.04</v>
      </c>
      <c r="G8" s="97">
        <f t="shared" ref="G8:J8" si="0">G9+G10</f>
        <v>796838.39</v>
      </c>
      <c r="H8" s="97">
        <f t="shared" si="0"/>
        <v>771957.58</v>
      </c>
      <c r="I8" s="97">
        <f t="shared" si="0"/>
        <v>791256.53</v>
      </c>
      <c r="J8" s="97">
        <f t="shared" si="0"/>
        <v>811037.96</v>
      </c>
    </row>
    <row r="9" spans="1:10" x14ac:dyDescent="0.25">
      <c r="A9" s="148" t="s">
        <v>44</v>
      </c>
      <c r="B9" s="149"/>
      <c r="C9" s="149"/>
      <c r="D9" s="149"/>
      <c r="E9" s="141"/>
      <c r="F9" s="98">
        <v>481998.04</v>
      </c>
      <c r="G9" s="98">
        <v>796838.39</v>
      </c>
      <c r="H9" s="98">
        <v>771957.58</v>
      </c>
      <c r="I9" s="98">
        <v>791256.53</v>
      </c>
      <c r="J9" s="98">
        <v>811037.96</v>
      </c>
    </row>
    <row r="10" spans="1:10" x14ac:dyDescent="0.25">
      <c r="A10" s="150" t="s">
        <v>45</v>
      </c>
      <c r="B10" s="141"/>
      <c r="C10" s="141"/>
      <c r="D10" s="141"/>
      <c r="E10" s="141"/>
      <c r="F10" s="98">
        <v>0</v>
      </c>
      <c r="G10" s="98">
        <v>0</v>
      </c>
      <c r="H10" s="98">
        <v>0</v>
      </c>
      <c r="I10" s="98">
        <v>0</v>
      </c>
      <c r="J10" s="98">
        <v>0</v>
      </c>
    </row>
    <row r="11" spans="1:10" x14ac:dyDescent="0.25">
      <c r="A11" s="36" t="s">
        <v>1</v>
      </c>
      <c r="B11" s="45"/>
      <c r="C11" s="45"/>
      <c r="D11" s="45"/>
      <c r="E11" s="45"/>
      <c r="F11" s="97">
        <f>F12+F13</f>
        <v>478540.01999999996</v>
      </c>
      <c r="G11" s="97">
        <f t="shared" ref="G11:J11" si="1">G12+G13</f>
        <v>799649.30999999994</v>
      </c>
      <c r="H11" s="97">
        <f t="shared" si="1"/>
        <v>775758.67</v>
      </c>
      <c r="I11" s="97">
        <f t="shared" si="1"/>
        <v>791256.53</v>
      </c>
      <c r="J11" s="97">
        <f t="shared" si="1"/>
        <v>811037.96</v>
      </c>
    </row>
    <row r="12" spans="1:10" x14ac:dyDescent="0.25">
      <c r="A12" s="151" t="s">
        <v>46</v>
      </c>
      <c r="B12" s="149"/>
      <c r="C12" s="149"/>
      <c r="D12" s="149"/>
      <c r="E12" s="149"/>
      <c r="F12" s="98">
        <v>476823.8</v>
      </c>
      <c r="G12" s="98">
        <v>668324.98</v>
      </c>
      <c r="H12" s="98">
        <v>775749.49</v>
      </c>
      <c r="I12" s="98">
        <v>791256.53</v>
      </c>
      <c r="J12" s="99">
        <v>811037.96</v>
      </c>
    </row>
    <row r="13" spans="1:10" x14ac:dyDescent="0.25">
      <c r="A13" s="140" t="s">
        <v>47</v>
      </c>
      <c r="B13" s="141"/>
      <c r="C13" s="141"/>
      <c r="D13" s="141"/>
      <c r="E13" s="141"/>
      <c r="F13" s="100">
        <v>1716.22</v>
      </c>
      <c r="G13" s="100">
        <v>131324.32999999999</v>
      </c>
      <c r="H13" s="100">
        <v>9.18</v>
      </c>
      <c r="I13" s="100">
        <v>0</v>
      </c>
      <c r="J13" s="99">
        <v>0</v>
      </c>
    </row>
    <row r="14" spans="1:10" x14ac:dyDescent="0.25">
      <c r="A14" s="152" t="s">
        <v>73</v>
      </c>
      <c r="B14" s="146"/>
      <c r="C14" s="146"/>
      <c r="D14" s="146"/>
      <c r="E14" s="146"/>
      <c r="F14" s="97">
        <f>F8-F11</f>
        <v>3458.0200000000186</v>
      </c>
      <c r="G14" s="97">
        <f t="shared" ref="G14:J14" si="2">G8-G11</f>
        <v>-2810.9199999999255</v>
      </c>
      <c r="H14" s="97">
        <f t="shared" si="2"/>
        <v>-3801.0900000000838</v>
      </c>
      <c r="I14" s="97">
        <f t="shared" si="2"/>
        <v>0</v>
      </c>
      <c r="J14" s="97">
        <f t="shared" si="2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142" t="s">
        <v>30</v>
      </c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31"/>
      <c r="B18" s="32"/>
      <c r="C18" s="32"/>
      <c r="D18" s="33"/>
      <c r="E18" s="34"/>
      <c r="F18" s="3" t="s">
        <v>42</v>
      </c>
      <c r="G18" s="3" t="s">
        <v>40</v>
      </c>
      <c r="H18" s="3" t="s">
        <v>50</v>
      </c>
      <c r="I18" s="3" t="s">
        <v>51</v>
      </c>
      <c r="J18" s="3" t="s">
        <v>52</v>
      </c>
    </row>
    <row r="19" spans="1:10" x14ac:dyDescent="0.25">
      <c r="A19" s="140" t="s">
        <v>48</v>
      </c>
      <c r="B19" s="141"/>
      <c r="C19" s="141"/>
      <c r="D19" s="141"/>
      <c r="E19" s="141"/>
      <c r="F19" s="100">
        <v>0</v>
      </c>
      <c r="G19" s="100">
        <v>0</v>
      </c>
      <c r="H19" s="100"/>
      <c r="I19" s="100"/>
      <c r="J19" s="99"/>
    </row>
    <row r="20" spans="1:10" x14ac:dyDescent="0.25">
      <c r="A20" s="140" t="s">
        <v>49</v>
      </c>
      <c r="B20" s="141"/>
      <c r="C20" s="141"/>
      <c r="D20" s="141"/>
      <c r="E20" s="141"/>
      <c r="F20" s="100">
        <v>0</v>
      </c>
      <c r="G20" s="100">
        <v>0</v>
      </c>
      <c r="H20" s="100"/>
      <c r="I20" s="100"/>
      <c r="J20" s="99"/>
    </row>
    <row r="21" spans="1:10" x14ac:dyDescent="0.25">
      <c r="A21" s="152" t="s">
        <v>2</v>
      </c>
      <c r="B21" s="146"/>
      <c r="C21" s="146"/>
      <c r="D21" s="146"/>
      <c r="E21" s="146"/>
      <c r="F21" s="97">
        <f>F19-F20</f>
        <v>0</v>
      </c>
      <c r="G21" s="97">
        <f t="shared" ref="G21:J21" si="3">G19-G20</f>
        <v>0</v>
      </c>
      <c r="H21" s="97">
        <f t="shared" si="3"/>
        <v>0</v>
      </c>
      <c r="I21" s="97">
        <f t="shared" si="3"/>
        <v>0</v>
      </c>
      <c r="J21" s="97">
        <f t="shared" si="3"/>
        <v>0</v>
      </c>
    </row>
    <row r="22" spans="1:10" x14ac:dyDescent="0.25">
      <c r="A22" s="152" t="s">
        <v>74</v>
      </c>
      <c r="B22" s="146"/>
      <c r="C22" s="146"/>
      <c r="D22" s="146"/>
      <c r="E22" s="146"/>
      <c r="F22" s="97">
        <f>F14+F21</f>
        <v>3458.0200000000186</v>
      </c>
      <c r="G22" s="97">
        <f t="shared" ref="G22:J22" si="4">G14+G21</f>
        <v>-2810.9199999999255</v>
      </c>
      <c r="H22" s="97">
        <f t="shared" si="4"/>
        <v>-3801.0900000000838</v>
      </c>
      <c r="I22" s="97">
        <f t="shared" si="4"/>
        <v>0</v>
      </c>
      <c r="J22" s="97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142" t="s">
        <v>75</v>
      </c>
      <c r="B24" s="144"/>
      <c r="C24" s="144"/>
      <c r="D24" s="144"/>
      <c r="E24" s="144"/>
      <c r="F24" s="144"/>
      <c r="G24" s="144"/>
      <c r="H24" s="144"/>
      <c r="I24" s="144"/>
      <c r="J24" s="144"/>
    </row>
    <row r="25" spans="1:10" ht="15.75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25.5" x14ac:dyDescent="0.25">
      <c r="A26" s="31"/>
      <c r="B26" s="32"/>
      <c r="C26" s="32"/>
      <c r="D26" s="33"/>
      <c r="E26" s="34"/>
      <c r="F26" s="3" t="s">
        <v>42</v>
      </c>
      <c r="G26" s="3" t="s">
        <v>40</v>
      </c>
      <c r="H26" s="3" t="s">
        <v>50</v>
      </c>
      <c r="I26" s="3" t="s">
        <v>51</v>
      </c>
      <c r="J26" s="3" t="s">
        <v>52</v>
      </c>
    </row>
    <row r="27" spans="1:10" ht="15" customHeight="1" x14ac:dyDescent="0.25">
      <c r="A27" s="157" t="s">
        <v>76</v>
      </c>
      <c r="B27" s="158"/>
      <c r="C27" s="158"/>
      <c r="D27" s="158"/>
      <c r="E27" s="159"/>
      <c r="F27" s="46">
        <v>0</v>
      </c>
      <c r="G27" s="46">
        <v>0</v>
      </c>
      <c r="H27" s="46">
        <v>0</v>
      </c>
      <c r="I27" s="46">
        <v>0</v>
      </c>
      <c r="J27" s="47">
        <v>0</v>
      </c>
    </row>
    <row r="28" spans="1:10" ht="15" customHeight="1" x14ac:dyDescent="0.25">
      <c r="A28" s="152" t="s">
        <v>77</v>
      </c>
      <c r="B28" s="146"/>
      <c r="C28" s="146"/>
      <c r="D28" s="146"/>
      <c r="E28" s="146"/>
      <c r="F28" s="101">
        <f>F22+F27</f>
        <v>3458.0200000000186</v>
      </c>
      <c r="G28" s="101">
        <f t="shared" ref="G28:J28" si="5">G22+G27</f>
        <v>-2810.9199999999255</v>
      </c>
      <c r="H28" s="101">
        <f t="shared" si="5"/>
        <v>-3801.0900000000838</v>
      </c>
      <c r="I28" s="101">
        <f t="shared" si="5"/>
        <v>0</v>
      </c>
      <c r="J28" s="102">
        <f t="shared" si="5"/>
        <v>0</v>
      </c>
    </row>
    <row r="29" spans="1:10" ht="45" customHeight="1" x14ac:dyDescent="0.25">
      <c r="A29" s="145" t="s">
        <v>78</v>
      </c>
      <c r="B29" s="160"/>
      <c r="C29" s="160"/>
      <c r="D29" s="160"/>
      <c r="E29" s="161"/>
      <c r="F29" s="101">
        <v>647.1</v>
      </c>
      <c r="G29" s="101"/>
      <c r="H29" s="101">
        <f t="shared" ref="H29:J29" si="6">H14+H21+H27-H28</f>
        <v>0</v>
      </c>
      <c r="I29" s="101">
        <f t="shared" si="6"/>
        <v>0</v>
      </c>
      <c r="J29" s="102">
        <f t="shared" si="6"/>
        <v>0</v>
      </c>
    </row>
    <row r="30" spans="1:10" ht="15.75" x14ac:dyDescent="0.25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75" x14ac:dyDescent="0.25">
      <c r="A31" s="162" t="s">
        <v>72</v>
      </c>
      <c r="B31" s="162"/>
      <c r="C31" s="162"/>
      <c r="D31" s="162"/>
      <c r="E31" s="162"/>
      <c r="F31" s="162"/>
      <c r="G31" s="162"/>
      <c r="H31" s="162"/>
      <c r="I31" s="162"/>
      <c r="J31" s="162"/>
    </row>
    <row r="32" spans="1:10" ht="18" x14ac:dyDescent="0.25">
      <c r="A32" s="50"/>
      <c r="B32" s="51"/>
      <c r="C32" s="51"/>
      <c r="D32" s="51"/>
      <c r="E32" s="51"/>
      <c r="F32" s="51"/>
      <c r="G32" s="51"/>
      <c r="H32" s="52"/>
      <c r="I32" s="52"/>
      <c r="J32" s="52"/>
    </row>
    <row r="33" spans="1:10" ht="25.5" x14ac:dyDescent="0.25">
      <c r="A33" s="53"/>
      <c r="B33" s="54"/>
      <c r="C33" s="54"/>
      <c r="D33" s="55"/>
      <c r="E33" s="56"/>
      <c r="F33" s="57" t="s">
        <v>42</v>
      </c>
      <c r="G33" s="57" t="s">
        <v>40</v>
      </c>
      <c r="H33" s="57" t="s">
        <v>50</v>
      </c>
      <c r="I33" s="57" t="s">
        <v>51</v>
      </c>
      <c r="J33" s="57" t="s">
        <v>52</v>
      </c>
    </row>
    <row r="34" spans="1:10" x14ac:dyDescent="0.25">
      <c r="A34" s="157" t="s">
        <v>76</v>
      </c>
      <c r="B34" s="158"/>
      <c r="C34" s="158"/>
      <c r="D34" s="158"/>
      <c r="E34" s="159"/>
      <c r="F34" s="46">
        <v>0</v>
      </c>
      <c r="G34" s="105">
        <f>F37</f>
        <v>2810.92</v>
      </c>
      <c r="H34" s="105">
        <f>G37</f>
        <v>3801.09</v>
      </c>
      <c r="I34" s="105">
        <f>H37</f>
        <v>0</v>
      </c>
      <c r="J34" s="106">
        <f>I37</f>
        <v>0</v>
      </c>
    </row>
    <row r="35" spans="1:10" ht="28.5" customHeight="1" x14ac:dyDescent="0.25">
      <c r="A35" s="157" t="s">
        <v>79</v>
      </c>
      <c r="B35" s="158"/>
      <c r="C35" s="158"/>
      <c r="D35" s="158"/>
      <c r="E35" s="159"/>
      <c r="F35" s="103">
        <v>647.1</v>
      </c>
      <c r="G35" s="105">
        <v>2810.92</v>
      </c>
      <c r="H35" s="105">
        <v>3801.09</v>
      </c>
      <c r="I35" s="105">
        <v>0</v>
      </c>
      <c r="J35" s="106">
        <v>0</v>
      </c>
    </row>
    <row r="36" spans="1:10" x14ac:dyDescent="0.25">
      <c r="A36" s="157" t="s">
        <v>80</v>
      </c>
      <c r="B36" s="163"/>
      <c r="C36" s="163"/>
      <c r="D36" s="163"/>
      <c r="E36" s="164"/>
      <c r="F36" s="103">
        <v>3458.02</v>
      </c>
      <c r="G36" s="105">
        <v>3801.09</v>
      </c>
      <c r="H36" s="105">
        <v>0</v>
      </c>
      <c r="I36" s="105">
        <v>0</v>
      </c>
      <c r="J36" s="106">
        <v>0</v>
      </c>
    </row>
    <row r="37" spans="1:10" ht="15" customHeight="1" x14ac:dyDescent="0.25">
      <c r="A37" s="152" t="s">
        <v>77</v>
      </c>
      <c r="B37" s="146"/>
      <c r="C37" s="146"/>
      <c r="D37" s="146"/>
      <c r="E37" s="146"/>
      <c r="F37" s="104">
        <f>F34-F35+F36</f>
        <v>2810.92</v>
      </c>
      <c r="G37" s="107">
        <f t="shared" ref="G37:J37" si="7">G34-G35+G36</f>
        <v>3801.09</v>
      </c>
      <c r="H37" s="107">
        <f t="shared" si="7"/>
        <v>0</v>
      </c>
      <c r="I37" s="107">
        <f t="shared" si="7"/>
        <v>0</v>
      </c>
      <c r="J37" s="108">
        <f t="shared" si="7"/>
        <v>0</v>
      </c>
    </row>
    <row r="38" spans="1:10" ht="17.25" customHeight="1" x14ac:dyDescent="0.25"/>
    <row r="39" spans="1:10" x14ac:dyDescent="0.25">
      <c r="A39" s="155" t="s">
        <v>43</v>
      </c>
      <c r="B39" s="156"/>
      <c r="C39" s="156"/>
      <c r="D39" s="156"/>
      <c r="E39" s="156"/>
      <c r="F39" s="156"/>
      <c r="G39" s="156"/>
      <c r="H39" s="156"/>
      <c r="I39" s="156"/>
      <c r="J39" s="156"/>
    </row>
    <row r="40" spans="1:10" ht="9" customHeight="1" x14ac:dyDescent="0.25"/>
  </sheetData>
  <mergeCells count="25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4:E4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opLeftCell="A13" workbookViewId="0">
      <selection activeCell="H48" sqref="H4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42" t="s">
        <v>36</v>
      </c>
      <c r="B1" s="142"/>
      <c r="C1" s="142"/>
      <c r="D1" s="142"/>
      <c r="E1" s="142"/>
      <c r="F1" s="142"/>
      <c r="G1" s="142"/>
      <c r="H1" s="142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42" t="s">
        <v>17</v>
      </c>
      <c r="B3" s="142"/>
      <c r="C3" s="142"/>
      <c r="D3" s="142"/>
      <c r="E3" s="142"/>
      <c r="F3" s="142"/>
      <c r="G3" s="142"/>
      <c r="H3" s="142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42" t="s">
        <v>4</v>
      </c>
      <c r="B5" s="142"/>
      <c r="C5" s="142"/>
      <c r="D5" s="142"/>
      <c r="E5" s="142"/>
      <c r="F5" s="142"/>
      <c r="G5" s="142"/>
      <c r="H5" s="142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42" t="s">
        <v>53</v>
      </c>
      <c r="B7" s="142"/>
      <c r="C7" s="142"/>
      <c r="D7" s="142"/>
      <c r="E7" s="142"/>
      <c r="F7" s="142"/>
      <c r="G7" s="142"/>
      <c r="H7" s="142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39</v>
      </c>
      <c r="E9" s="21" t="s">
        <v>40</v>
      </c>
      <c r="F9" s="21" t="s">
        <v>37</v>
      </c>
      <c r="G9" s="21" t="s">
        <v>31</v>
      </c>
      <c r="H9" s="21" t="s">
        <v>38</v>
      </c>
    </row>
    <row r="10" spans="1:8" x14ac:dyDescent="0.25">
      <c r="A10" s="39"/>
      <c r="B10" s="40"/>
      <c r="C10" s="38" t="s">
        <v>0</v>
      </c>
      <c r="D10" s="40"/>
      <c r="E10" s="39"/>
      <c r="F10" s="39"/>
      <c r="G10" s="39"/>
      <c r="H10" s="39"/>
    </row>
    <row r="11" spans="1:8" s="111" customFormat="1" ht="15.75" customHeight="1" x14ac:dyDescent="0.25">
      <c r="A11" s="11">
        <v>6</v>
      </c>
      <c r="B11" s="11"/>
      <c r="C11" s="11" t="s">
        <v>7</v>
      </c>
      <c r="D11" s="80">
        <f>SUM(D12+D15+D17+D20)</f>
        <v>481998.01999999996</v>
      </c>
      <c r="E11" s="81">
        <f>SUM(E12+E15+E17+E20)</f>
        <v>796838.39000000013</v>
      </c>
      <c r="F11" s="81">
        <f>SUM(F12+F15+F17+F20)</f>
        <v>771957.58000000007</v>
      </c>
      <c r="G11" s="81">
        <f>SUM(G12+G15+G17+G20)</f>
        <v>791256.53</v>
      </c>
      <c r="H11" s="81">
        <f>SUM(H12+H15+H17+H20)</f>
        <v>811037.9600000002</v>
      </c>
    </row>
    <row r="12" spans="1:8" s="111" customFormat="1" ht="38.25" x14ac:dyDescent="0.25">
      <c r="A12" s="11"/>
      <c r="B12" s="11">
        <v>63</v>
      </c>
      <c r="C12" s="11" t="s">
        <v>32</v>
      </c>
      <c r="D12" s="80">
        <f>SUM(D13:D14)</f>
        <v>417939.42</v>
      </c>
      <c r="E12" s="81">
        <f>SUM(E13:E14)</f>
        <v>596160.05000000005</v>
      </c>
      <c r="F12" s="81">
        <f>SUM(F13:F14)</f>
        <v>702503.68</v>
      </c>
      <c r="G12" s="81">
        <f>SUM(G13:G14)</f>
        <v>720066.27</v>
      </c>
      <c r="H12" s="81">
        <f>SUM(H13:H14)</f>
        <v>738067.93</v>
      </c>
    </row>
    <row r="13" spans="1:8" ht="25.5" x14ac:dyDescent="0.25">
      <c r="A13" s="11"/>
      <c r="B13" s="16">
        <v>634</v>
      </c>
      <c r="C13" s="16" t="s">
        <v>138</v>
      </c>
      <c r="D13" s="58">
        <v>0</v>
      </c>
      <c r="E13" s="59">
        <v>0</v>
      </c>
      <c r="F13" s="59">
        <v>0</v>
      </c>
      <c r="G13" s="59">
        <v>0</v>
      </c>
      <c r="H13" s="59">
        <v>0</v>
      </c>
    </row>
    <row r="14" spans="1:8" ht="38.25" x14ac:dyDescent="0.25">
      <c r="A14" s="11"/>
      <c r="B14" s="16">
        <v>636</v>
      </c>
      <c r="C14" s="16" t="s">
        <v>139</v>
      </c>
      <c r="D14" s="58">
        <v>417939.42</v>
      </c>
      <c r="E14" s="59">
        <v>596160.05000000005</v>
      </c>
      <c r="F14" s="59">
        <v>702503.68</v>
      </c>
      <c r="G14" s="59">
        <v>720066.27</v>
      </c>
      <c r="H14" s="59">
        <v>738067.93</v>
      </c>
    </row>
    <row r="15" spans="1:8" s="111" customFormat="1" x14ac:dyDescent="0.25">
      <c r="A15" s="28"/>
      <c r="B15" s="28">
        <v>65</v>
      </c>
      <c r="C15" s="28" t="s">
        <v>81</v>
      </c>
      <c r="D15" s="80">
        <f>D16</f>
        <v>1632.49</v>
      </c>
      <c r="E15" s="81">
        <f>E16</f>
        <v>3363.56</v>
      </c>
      <c r="F15" s="81">
        <f>F16</f>
        <v>3364</v>
      </c>
      <c r="G15" s="81">
        <f>G16</f>
        <v>3448.1</v>
      </c>
      <c r="H15" s="81">
        <f>H16</f>
        <v>3534.31</v>
      </c>
    </row>
    <row r="16" spans="1:8" x14ac:dyDescent="0.25">
      <c r="A16" s="12"/>
      <c r="B16" s="12">
        <v>652</v>
      </c>
      <c r="C16" s="12" t="s">
        <v>140</v>
      </c>
      <c r="D16" s="58">
        <v>1632.49</v>
      </c>
      <c r="E16" s="59">
        <v>3363.56</v>
      </c>
      <c r="F16" s="59">
        <v>3364</v>
      </c>
      <c r="G16" s="59">
        <v>3448.1</v>
      </c>
      <c r="H16" s="59">
        <v>3534.31</v>
      </c>
    </row>
    <row r="17" spans="1:8" s="111" customFormat="1" ht="51" x14ac:dyDescent="0.25">
      <c r="A17" s="28"/>
      <c r="B17" s="28">
        <v>66</v>
      </c>
      <c r="C17" s="11" t="s">
        <v>82</v>
      </c>
      <c r="D17" s="80">
        <f>SUM(D18:D19)</f>
        <v>5640.16</v>
      </c>
      <c r="E17" s="81">
        <f>SUM(E18,E19)</f>
        <v>8332.5499999999993</v>
      </c>
      <c r="F17" s="81">
        <f>SUM(F18:F19)</f>
        <v>7712</v>
      </c>
      <c r="G17" s="81">
        <f>SUM(G18:G19)</f>
        <v>7904.8</v>
      </c>
      <c r="H17" s="81">
        <f>SUM(H18:H19)</f>
        <v>8102.42</v>
      </c>
    </row>
    <row r="18" spans="1:8" ht="38.25" x14ac:dyDescent="0.25">
      <c r="A18" s="12"/>
      <c r="B18" s="12">
        <v>661</v>
      </c>
      <c r="C18" s="16" t="s">
        <v>82</v>
      </c>
      <c r="D18" s="58">
        <v>610.52</v>
      </c>
      <c r="E18" s="59">
        <v>663.6</v>
      </c>
      <c r="F18" s="59">
        <v>800</v>
      </c>
      <c r="G18" s="59">
        <v>820</v>
      </c>
      <c r="H18" s="59">
        <v>840.5</v>
      </c>
    </row>
    <row r="19" spans="1:8" ht="25.5" x14ac:dyDescent="0.25">
      <c r="A19" s="12"/>
      <c r="B19" s="12">
        <v>663</v>
      </c>
      <c r="C19" s="16" t="s">
        <v>141</v>
      </c>
      <c r="D19" s="58">
        <v>5029.6400000000003</v>
      </c>
      <c r="E19" s="59">
        <v>7668.95</v>
      </c>
      <c r="F19" s="59">
        <v>6912</v>
      </c>
      <c r="G19" s="59">
        <v>7084.8</v>
      </c>
      <c r="H19" s="59">
        <v>7261.92</v>
      </c>
    </row>
    <row r="20" spans="1:8" s="111" customFormat="1" ht="45.75" customHeight="1" x14ac:dyDescent="0.25">
      <c r="A20" s="14"/>
      <c r="B20" s="15">
        <v>67</v>
      </c>
      <c r="C20" s="26" t="s">
        <v>33</v>
      </c>
      <c r="D20" s="80">
        <f>SUM(D21:D22)</f>
        <v>56785.95</v>
      </c>
      <c r="E20" s="81">
        <f>SUM(E21:E22)</f>
        <v>188982.22999999998</v>
      </c>
      <c r="F20" s="81">
        <f>SUM(F21:F22)</f>
        <v>58377.9</v>
      </c>
      <c r="G20" s="81">
        <f>SUM(G21:G22)</f>
        <v>59837.36</v>
      </c>
      <c r="H20" s="81">
        <f>SUM(H21:H22)</f>
        <v>61333.3</v>
      </c>
    </row>
    <row r="21" spans="1:8" ht="45.75" customHeight="1" x14ac:dyDescent="0.25">
      <c r="A21" s="14"/>
      <c r="B21" s="62">
        <v>6711</v>
      </c>
      <c r="C21" s="27" t="s">
        <v>143</v>
      </c>
      <c r="D21" s="58">
        <v>55428.86</v>
      </c>
      <c r="E21" s="59">
        <v>57667.08</v>
      </c>
      <c r="F21" s="59">
        <v>58377.9</v>
      </c>
      <c r="G21" s="59">
        <v>59837.36</v>
      </c>
      <c r="H21" s="59">
        <v>61333.3</v>
      </c>
    </row>
    <row r="22" spans="1:8" ht="51" x14ac:dyDescent="0.25">
      <c r="A22" s="16"/>
      <c r="B22" s="16">
        <v>6712</v>
      </c>
      <c r="C22" s="27" t="s">
        <v>142</v>
      </c>
      <c r="D22" s="58">
        <v>1357.09</v>
      </c>
      <c r="E22" s="59">
        <v>131315.15</v>
      </c>
      <c r="F22" s="59">
        <v>0</v>
      </c>
      <c r="G22" s="59">
        <v>0</v>
      </c>
      <c r="H22" s="60">
        <v>0</v>
      </c>
    </row>
    <row r="25" spans="1:8" ht="15.75" x14ac:dyDescent="0.25">
      <c r="A25" s="142" t="s">
        <v>54</v>
      </c>
      <c r="B25" s="165"/>
      <c r="C25" s="165"/>
      <c r="D25" s="165"/>
      <c r="E25" s="165"/>
      <c r="F25" s="165"/>
      <c r="G25" s="165"/>
      <c r="H25" s="165"/>
    </row>
    <row r="26" spans="1:8" ht="18" x14ac:dyDescent="0.25">
      <c r="A26" s="4"/>
      <c r="B26" s="4"/>
      <c r="C26" s="4"/>
      <c r="D26" s="4"/>
      <c r="E26" s="4"/>
      <c r="F26" s="4"/>
      <c r="G26" s="5"/>
      <c r="H26" s="5"/>
    </row>
    <row r="27" spans="1:8" ht="25.5" x14ac:dyDescent="0.25">
      <c r="A27" s="21" t="s">
        <v>5</v>
      </c>
      <c r="B27" s="20" t="s">
        <v>6</v>
      </c>
      <c r="C27" s="20" t="s">
        <v>8</v>
      </c>
      <c r="D27" s="20" t="s">
        <v>39</v>
      </c>
      <c r="E27" s="21" t="s">
        <v>40</v>
      </c>
      <c r="F27" s="21" t="s">
        <v>37</v>
      </c>
      <c r="G27" s="21" t="s">
        <v>31</v>
      </c>
      <c r="H27" s="21" t="s">
        <v>38</v>
      </c>
    </row>
    <row r="28" spans="1:8" x14ac:dyDescent="0.25">
      <c r="A28" s="39"/>
      <c r="B28" s="40"/>
      <c r="C28" s="38" t="s">
        <v>1</v>
      </c>
      <c r="D28" s="64">
        <f>SUM(D29+D76)</f>
        <v>478540</v>
      </c>
      <c r="E28" s="63">
        <f>SUM(E29+E76)</f>
        <v>799649.30999999994</v>
      </c>
      <c r="F28" s="63">
        <f>SUM(F29+F76)</f>
        <v>775758.66999999993</v>
      </c>
      <c r="G28" s="63">
        <f>G29+G76</f>
        <v>791256.6399999999</v>
      </c>
      <c r="H28" s="63">
        <f>SUM(H29+H76)</f>
        <v>811037.96</v>
      </c>
    </row>
    <row r="29" spans="1:8" ht="15.75" customHeight="1" x14ac:dyDescent="0.25">
      <c r="A29" s="11">
        <v>3</v>
      </c>
      <c r="B29" s="11"/>
      <c r="C29" s="11" t="s">
        <v>9</v>
      </c>
      <c r="D29" s="58">
        <f>SUM(D30+D39+D72)</f>
        <v>476823.78</v>
      </c>
      <c r="E29" s="59">
        <f>SUM(E30+E39+E72)</f>
        <v>668324.98</v>
      </c>
      <c r="F29" s="59">
        <f>SUM(F30+F39+F72)</f>
        <v>775749.48999999987</v>
      </c>
      <c r="G29" s="59">
        <f>SUM(G30+G39+G72)</f>
        <v>791256.6399999999</v>
      </c>
      <c r="H29" s="59">
        <f>SUM(H30+H39+H72)</f>
        <v>811037.96</v>
      </c>
    </row>
    <row r="30" spans="1:8" s="111" customFormat="1" ht="15.75" customHeight="1" x14ac:dyDescent="0.25">
      <c r="A30" s="11"/>
      <c r="B30" s="11">
        <v>31</v>
      </c>
      <c r="C30" s="11" t="s">
        <v>10</v>
      </c>
      <c r="D30" s="80">
        <f>SUM(D31+D34+D36)</f>
        <v>406110.7</v>
      </c>
      <c r="E30" s="81">
        <f>SUM(E31+E34+E36)</f>
        <v>581503.85</v>
      </c>
      <c r="F30" s="81">
        <f>SUM(F31+F34+F36)</f>
        <v>692152.06999999983</v>
      </c>
      <c r="G30" s="81">
        <f>SUM(G31+G34+G36)</f>
        <v>709417.83</v>
      </c>
      <c r="H30" s="81">
        <f>SUM(H31+H34+H36)</f>
        <v>727153.28</v>
      </c>
    </row>
    <row r="31" spans="1:8" ht="15.75" customHeight="1" x14ac:dyDescent="0.25">
      <c r="A31" s="11"/>
      <c r="B31" s="11">
        <v>311</v>
      </c>
      <c r="C31" s="11" t="s">
        <v>144</v>
      </c>
      <c r="D31" s="80">
        <f>SUM(D32:D33)</f>
        <v>331074.84999999998</v>
      </c>
      <c r="E31" s="81">
        <f>SUM(E32:E33)</f>
        <v>480356.17</v>
      </c>
      <c r="F31" s="81">
        <f>SUM(F32:F33)</f>
        <v>569723.30999999994</v>
      </c>
      <c r="G31" s="81">
        <f>SUM(G32:G33)</f>
        <v>583928.36</v>
      </c>
      <c r="H31" s="81">
        <f>SUM(H32:H33)</f>
        <v>598526.56000000006</v>
      </c>
    </row>
    <row r="32" spans="1:8" ht="15.75" customHeight="1" x14ac:dyDescent="0.25">
      <c r="A32" s="11"/>
      <c r="B32" s="16">
        <v>3111</v>
      </c>
      <c r="C32" s="16" t="s">
        <v>145</v>
      </c>
      <c r="D32" s="58">
        <v>331074.84999999998</v>
      </c>
      <c r="E32" s="59">
        <v>474704.01</v>
      </c>
      <c r="F32" s="59">
        <v>569686.19999999995</v>
      </c>
      <c r="G32" s="59">
        <v>583928.36</v>
      </c>
      <c r="H32" s="59">
        <v>598526.56000000006</v>
      </c>
    </row>
    <row r="33" spans="1:8" ht="15.75" customHeight="1" x14ac:dyDescent="0.25">
      <c r="A33" s="11"/>
      <c r="B33" s="16">
        <v>31113</v>
      </c>
      <c r="C33" s="16" t="s">
        <v>146</v>
      </c>
      <c r="D33" s="58">
        <v>0</v>
      </c>
      <c r="E33" s="59">
        <v>5652.16</v>
      </c>
      <c r="F33" s="59">
        <v>37.11</v>
      </c>
      <c r="G33" s="59">
        <v>0</v>
      </c>
      <c r="H33" s="59">
        <v>0</v>
      </c>
    </row>
    <row r="34" spans="1:8" ht="26.25" customHeight="1" x14ac:dyDescent="0.25">
      <c r="A34" s="11"/>
      <c r="B34" s="11">
        <v>312</v>
      </c>
      <c r="C34" s="11" t="s">
        <v>147</v>
      </c>
      <c r="D34" s="80">
        <f>D35</f>
        <v>20379.89</v>
      </c>
      <c r="E34" s="81">
        <f>E35</f>
        <v>22744.46</v>
      </c>
      <c r="F34" s="81">
        <f>F35</f>
        <v>28430.58</v>
      </c>
      <c r="G34" s="81">
        <f>G35</f>
        <v>29141.34</v>
      </c>
      <c r="H34" s="81">
        <f>H35</f>
        <v>29869.88</v>
      </c>
    </row>
    <row r="35" spans="1:8" ht="15.75" customHeight="1" x14ac:dyDescent="0.25">
      <c r="A35" s="11"/>
      <c r="B35" s="16">
        <v>3121</v>
      </c>
      <c r="C35" s="16" t="s">
        <v>147</v>
      </c>
      <c r="D35" s="58">
        <v>20379.89</v>
      </c>
      <c r="E35" s="59">
        <v>22744.46</v>
      </c>
      <c r="F35" s="59">
        <v>28430.58</v>
      </c>
      <c r="G35" s="59">
        <v>29141.34</v>
      </c>
      <c r="H35" s="59">
        <v>29869.88</v>
      </c>
    </row>
    <row r="36" spans="1:8" ht="15.75" customHeight="1" x14ac:dyDescent="0.25">
      <c r="A36" s="11"/>
      <c r="B36" s="11">
        <v>313</v>
      </c>
      <c r="C36" s="11" t="s">
        <v>148</v>
      </c>
      <c r="D36" s="80">
        <f>SUM(D37:D38)</f>
        <v>54655.96</v>
      </c>
      <c r="E36" s="81">
        <f>SUM(E37:E38)</f>
        <v>78403.22</v>
      </c>
      <c r="F36" s="81">
        <f>SUM(F37:F38)</f>
        <v>93998.18</v>
      </c>
      <c r="G36" s="81">
        <f>SUM(G37:G38)</f>
        <v>96348.13</v>
      </c>
      <c r="H36" s="81">
        <f>SUM(H37:H38)</f>
        <v>98756.84</v>
      </c>
    </row>
    <row r="37" spans="1:8" ht="26.25" customHeight="1" x14ac:dyDescent="0.25">
      <c r="A37" s="11"/>
      <c r="B37" s="16">
        <v>3132</v>
      </c>
      <c r="C37" s="16" t="s">
        <v>149</v>
      </c>
      <c r="D37" s="58">
        <v>54586.54</v>
      </c>
      <c r="E37" s="59">
        <v>78331.820000000007</v>
      </c>
      <c r="F37" s="59">
        <v>93998.18</v>
      </c>
      <c r="G37" s="59">
        <v>96348.13</v>
      </c>
      <c r="H37" s="59">
        <v>98756.84</v>
      </c>
    </row>
    <row r="38" spans="1:8" ht="23.25" customHeight="1" x14ac:dyDescent="0.25">
      <c r="A38" s="11"/>
      <c r="B38" s="16">
        <v>3133</v>
      </c>
      <c r="C38" s="16" t="s">
        <v>150</v>
      </c>
      <c r="D38" s="58">
        <v>69.42</v>
      </c>
      <c r="E38" s="59">
        <v>71.400000000000006</v>
      </c>
      <c r="F38" s="59">
        <v>0</v>
      </c>
      <c r="G38" s="59">
        <v>0</v>
      </c>
      <c r="H38" s="59">
        <v>0</v>
      </c>
    </row>
    <row r="39" spans="1:8" s="111" customFormat="1" x14ac:dyDescent="0.25">
      <c r="A39" s="28"/>
      <c r="B39" s="28">
        <v>32</v>
      </c>
      <c r="C39" s="28" t="s">
        <v>20</v>
      </c>
      <c r="D39" s="80">
        <f>SUM(D40+D45+D52+D62+D64)</f>
        <v>68993.440000000002</v>
      </c>
      <c r="E39" s="81">
        <f>SUM(E40+E45+E52+E62+E64)</f>
        <v>84982.45</v>
      </c>
      <c r="F39" s="81">
        <f>SUM(F40+F45+F52+F62+F64)</f>
        <v>83597.42</v>
      </c>
      <c r="G39" s="81">
        <f>SUM(G40+G45+G52+G62+G64)</f>
        <v>81838.81</v>
      </c>
      <c r="H39" s="81">
        <f>SUM(H40+H45+H52+H62+H64)</f>
        <v>83884.679999999993</v>
      </c>
    </row>
    <row r="40" spans="1:8" ht="25.5" x14ac:dyDescent="0.25">
      <c r="A40" s="28"/>
      <c r="B40" s="28">
        <v>321</v>
      </c>
      <c r="C40" s="110" t="s">
        <v>151</v>
      </c>
      <c r="D40" s="80">
        <f>SUM(D41:D44)</f>
        <v>19058.72</v>
      </c>
      <c r="E40" s="81">
        <f>SUM(E41:E44)</f>
        <v>23532.489999999998</v>
      </c>
      <c r="F40" s="81">
        <f>SUM(F41:F44)</f>
        <v>24301.299999999996</v>
      </c>
      <c r="G40" s="81">
        <f>SUM(G41:G44)</f>
        <v>24562.32</v>
      </c>
      <c r="H40" s="81">
        <f>SUM(H41:H44)</f>
        <v>25176.39</v>
      </c>
    </row>
    <row r="41" spans="1:8" x14ac:dyDescent="0.25">
      <c r="A41" s="12"/>
      <c r="B41" s="12">
        <v>3211</v>
      </c>
      <c r="C41" s="109" t="s">
        <v>152</v>
      </c>
      <c r="D41" s="58">
        <v>2957.2</v>
      </c>
      <c r="E41" s="59">
        <v>4716.6499999999996</v>
      </c>
      <c r="F41" s="59">
        <v>4717.1000000000004</v>
      </c>
      <c r="G41" s="59">
        <v>4780.6000000000004</v>
      </c>
      <c r="H41" s="59">
        <v>4900.12</v>
      </c>
    </row>
    <row r="42" spans="1:8" ht="25.5" x14ac:dyDescent="0.25">
      <c r="A42" s="12"/>
      <c r="B42" s="12">
        <v>3212</v>
      </c>
      <c r="C42" s="109" t="s">
        <v>153</v>
      </c>
      <c r="D42" s="58">
        <v>13660.61</v>
      </c>
      <c r="E42" s="59">
        <v>16084.95</v>
      </c>
      <c r="F42" s="59">
        <v>16084.96</v>
      </c>
      <c r="G42" s="59">
        <v>16400</v>
      </c>
      <c r="H42" s="59">
        <v>16810</v>
      </c>
    </row>
    <row r="43" spans="1:8" x14ac:dyDescent="0.25">
      <c r="A43" s="12"/>
      <c r="B43" s="12">
        <v>3213</v>
      </c>
      <c r="C43" s="109" t="s">
        <v>154</v>
      </c>
      <c r="D43" s="58">
        <v>451.26</v>
      </c>
      <c r="E43" s="59">
        <v>598.16999999999996</v>
      </c>
      <c r="F43" s="59">
        <v>600</v>
      </c>
      <c r="G43" s="59">
        <v>615</v>
      </c>
      <c r="H43" s="59">
        <v>630.38</v>
      </c>
    </row>
    <row r="44" spans="1:8" ht="25.5" x14ac:dyDescent="0.25">
      <c r="A44" s="12"/>
      <c r="B44" s="12">
        <v>3214</v>
      </c>
      <c r="C44" s="109" t="s">
        <v>155</v>
      </c>
      <c r="D44" s="58">
        <v>1989.65</v>
      </c>
      <c r="E44" s="59">
        <v>2132.7199999999998</v>
      </c>
      <c r="F44" s="59">
        <v>2899.24</v>
      </c>
      <c r="G44" s="59">
        <v>2766.72</v>
      </c>
      <c r="H44" s="59">
        <v>2835.89</v>
      </c>
    </row>
    <row r="45" spans="1:8" s="111" customFormat="1" ht="25.5" x14ac:dyDescent="0.25">
      <c r="A45" s="28"/>
      <c r="B45" s="28">
        <v>322</v>
      </c>
      <c r="C45" s="110" t="s">
        <v>156</v>
      </c>
      <c r="D45" s="80">
        <f>SUM(D46:D51)</f>
        <v>16172.070000000002</v>
      </c>
      <c r="E45" s="81">
        <f>SUM(E46:E51)</f>
        <v>23093.11</v>
      </c>
      <c r="F45" s="81">
        <f>SUM(F46:F51)</f>
        <v>22700.54</v>
      </c>
      <c r="G45" s="81">
        <f>SUM(G46:G51)</f>
        <v>22178.53</v>
      </c>
      <c r="H45" s="81">
        <f>SUM(H46:H51)</f>
        <v>22733.000000000004</v>
      </c>
    </row>
    <row r="46" spans="1:8" x14ac:dyDescent="0.25">
      <c r="A46" s="12"/>
      <c r="B46" s="12">
        <v>3221</v>
      </c>
      <c r="C46" s="109" t="s">
        <v>157</v>
      </c>
      <c r="D46" s="58">
        <v>3361.43</v>
      </c>
      <c r="E46" s="59">
        <v>5134.0200000000004</v>
      </c>
      <c r="F46" s="59">
        <v>4894.96</v>
      </c>
      <c r="G46" s="59">
        <v>4030.31</v>
      </c>
      <c r="H46" s="59">
        <v>4131.0600000000004</v>
      </c>
    </row>
    <row r="47" spans="1:8" x14ac:dyDescent="0.25">
      <c r="A47" s="12"/>
      <c r="B47" s="12">
        <v>3222</v>
      </c>
      <c r="C47" s="109" t="s">
        <v>158</v>
      </c>
      <c r="D47" s="58">
        <v>1987.86</v>
      </c>
      <c r="E47" s="59">
        <v>3263.61</v>
      </c>
      <c r="F47" s="59">
        <v>3300</v>
      </c>
      <c r="G47" s="59">
        <v>3280</v>
      </c>
      <c r="H47" s="59">
        <v>3362</v>
      </c>
    </row>
    <row r="48" spans="1:8" x14ac:dyDescent="0.25">
      <c r="A48" s="12"/>
      <c r="B48" s="12">
        <v>3223</v>
      </c>
      <c r="C48" s="109" t="s">
        <v>159</v>
      </c>
      <c r="D48" s="58">
        <v>10053.57</v>
      </c>
      <c r="E48" s="59">
        <v>14588.09</v>
      </c>
      <c r="F48" s="59">
        <v>14199.08</v>
      </c>
      <c r="G48" s="59">
        <v>14554.06</v>
      </c>
      <c r="H48" s="59">
        <v>14917.91</v>
      </c>
    </row>
    <row r="49" spans="1:8" ht="25.5" x14ac:dyDescent="0.25">
      <c r="A49" s="12"/>
      <c r="B49" s="12">
        <v>3224</v>
      </c>
      <c r="C49" s="109" t="s">
        <v>160</v>
      </c>
      <c r="D49" s="58">
        <v>279.12</v>
      </c>
      <c r="E49" s="59">
        <v>72.89</v>
      </c>
      <c r="F49" s="59">
        <v>72</v>
      </c>
      <c r="G49" s="59">
        <v>73.8</v>
      </c>
      <c r="H49" s="59">
        <v>75.650000000000006</v>
      </c>
    </row>
    <row r="50" spans="1:8" x14ac:dyDescent="0.25">
      <c r="A50" s="12"/>
      <c r="B50" s="12">
        <v>3225</v>
      </c>
      <c r="C50" s="109" t="s">
        <v>161</v>
      </c>
      <c r="D50" s="58">
        <v>248.84</v>
      </c>
      <c r="E50" s="59">
        <v>34.5</v>
      </c>
      <c r="F50" s="59">
        <v>34.5</v>
      </c>
      <c r="G50" s="59">
        <v>35.36</v>
      </c>
      <c r="H50" s="59">
        <v>36.25</v>
      </c>
    </row>
    <row r="51" spans="1:8" ht="25.5" x14ac:dyDescent="0.25">
      <c r="A51" s="12"/>
      <c r="B51" s="12">
        <v>3227</v>
      </c>
      <c r="C51" s="109" t="s">
        <v>162</v>
      </c>
      <c r="D51" s="58">
        <v>241.25</v>
      </c>
      <c r="E51" s="59">
        <v>0</v>
      </c>
      <c r="F51" s="59">
        <v>200</v>
      </c>
      <c r="G51" s="59">
        <v>205</v>
      </c>
      <c r="H51" s="59">
        <v>210.13</v>
      </c>
    </row>
    <row r="52" spans="1:8" s="111" customFormat="1" x14ac:dyDescent="0.25">
      <c r="A52" s="28"/>
      <c r="B52" s="28">
        <v>323</v>
      </c>
      <c r="C52" s="110" t="s">
        <v>163</v>
      </c>
      <c r="D52" s="80">
        <f>SUM(D53:D61)</f>
        <v>25264.760000000002</v>
      </c>
      <c r="E52" s="81">
        <f>SUM(E53:E61)</f>
        <v>26211.46</v>
      </c>
      <c r="F52" s="81">
        <f>SUM(F53:F61)</f>
        <v>25715.16</v>
      </c>
      <c r="G52" s="81">
        <f>SUM(G53:G61)</f>
        <v>26071.15</v>
      </c>
      <c r="H52" s="81">
        <f>SUM(H53:HH61)</f>
        <v>26722.829999999998</v>
      </c>
    </row>
    <row r="53" spans="1:8" x14ac:dyDescent="0.25">
      <c r="A53" s="12"/>
      <c r="B53" s="12">
        <v>3231</v>
      </c>
      <c r="C53" s="109" t="s">
        <v>164</v>
      </c>
      <c r="D53" s="58">
        <v>1138.74</v>
      </c>
      <c r="E53" s="59">
        <v>1200</v>
      </c>
      <c r="F53" s="59">
        <v>1200</v>
      </c>
      <c r="G53" s="59">
        <v>1230</v>
      </c>
      <c r="H53" s="59">
        <v>1260.75</v>
      </c>
    </row>
    <row r="54" spans="1:8" x14ac:dyDescent="0.25">
      <c r="A54" s="12"/>
      <c r="B54" s="12">
        <v>3232</v>
      </c>
      <c r="C54" s="109" t="s">
        <v>165</v>
      </c>
      <c r="D54" s="58">
        <v>4625.33</v>
      </c>
      <c r="E54" s="59">
        <v>4910.74</v>
      </c>
      <c r="F54" s="59">
        <v>4911</v>
      </c>
      <c r="G54" s="59">
        <v>5033.78</v>
      </c>
      <c r="H54" s="59">
        <v>5159.62</v>
      </c>
    </row>
    <row r="55" spans="1:8" x14ac:dyDescent="0.25">
      <c r="A55" s="12"/>
      <c r="B55" s="12">
        <v>3233</v>
      </c>
      <c r="C55" s="109" t="s">
        <v>166</v>
      </c>
      <c r="D55" s="58">
        <v>1175.3900000000001</v>
      </c>
      <c r="E55" s="59">
        <v>248.85</v>
      </c>
      <c r="F55" s="59">
        <v>0</v>
      </c>
      <c r="G55" s="59">
        <v>0</v>
      </c>
      <c r="H55" s="59">
        <v>0</v>
      </c>
    </row>
    <row r="56" spans="1:8" x14ac:dyDescent="0.25">
      <c r="A56" s="12"/>
      <c r="B56" s="12">
        <v>3234</v>
      </c>
      <c r="C56" s="109" t="s">
        <v>167</v>
      </c>
      <c r="D56" s="58">
        <v>2082.8200000000002</v>
      </c>
      <c r="E56" s="59">
        <v>1874.71</v>
      </c>
      <c r="F56" s="59">
        <v>1875</v>
      </c>
      <c r="G56" s="59">
        <v>1921.88</v>
      </c>
      <c r="H56" s="59">
        <v>1969.92</v>
      </c>
    </row>
    <row r="57" spans="1:8" x14ac:dyDescent="0.25">
      <c r="A57" s="12"/>
      <c r="B57" s="12">
        <v>3235</v>
      </c>
      <c r="C57" s="109" t="s">
        <v>168</v>
      </c>
      <c r="D57" s="58">
        <v>3590.15</v>
      </c>
      <c r="E57" s="59">
        <v>2123.56</v>
      </c>
      <c r="F57" s="59">
        <v>2324</v>
      </c>
      <c r="G57" s="59">
        <v>2382.21</v>
      </c>
      <c r="H57" s="59">
        <v>2441.66</v>
      </c>
    </row>
    <row r="58" spans="1:8" ht="18" customHeight="1" x14ac:dyDescent="0.25">
      <c r="A58" s="12"/>
      <c r="B58" s="12">
        <v>3236</v>
      </c>
      <c r="C58" s="109" t="s">
        <v>169</v>
      </c>
      <c r="D58" s="58">
        <v>1497.11</v>
      </c>
      <c r="E58" s="59">
        <v>100</v>
      </c>
      <c r="F58" s="59">
        <v>1250</v>
      </c>
      <c r="G58" s="59">
        <v>1281.25</v>
      </c>
      <c r="H58" s="59">
        <v>1313.28</v>
      </c>
    </row>
    <row r="59" spans="1:8" x14ac:dyDescent="0.25">
      <c r="A59" s="12"/>
      <c r="B59" s="12">
        <v>3237</v>
      </c>
      <c r="C59" s="12" t="s">
        <v>170</v>
      </c>
      <c r="D59" s="58">
        <v>8131.66</v>
      </c>
      <c r="E59" s="59">
        <v>8975.1</v>
      </c>
      <c r="F59" s="59">
        <v>7484</v>
      </c>
      <c r="G59" s="59">
        <v>7671.1</v>
      </c>
      <c r="H59" s="59">
        <v>7862.88</v>
      </c>
    </row>
    <row r="60" spans="1:8" x14ac:dyDescent="0.25">
      <c r="A60" s="12"/>
      <c r="B60" s="12">
        <v>3238</v>
      </c>
      <c r="C60" s="12" t="s">
        <v>171</v>
      </c>
      <c r="D60" s="58">
        <v>2100.31</v>
      </c>
      <c r="E60" s="59">
        <v>3678.16</v>
      </c>
      <c r="F60" s="59">
        <v>3678.16</v>
      </c>
      <c r="G60" s="59">
        <v>3770.11</v>
      </c>
      <c r="H60" s="59">
        <v>3864.37</v>
      </c>
    </row>
    <row r="61" spans="1:8" x14ac:dyDescent="0.25">
      <c r="A61" s="12"/>
      <c r="B61" s="12">
        <v>3239</v>
      </c>
      <c r="C61" s="12" t="s">
        <v>172</v>
      </c>
      <c r="D61" s="58">
        <v>923.25</v>
      </c>
      <c r="E61" s="59">
        <v>3100.34</v>
      </c>
      <c r="F61" s="59">
        <v>2993</v>
      </c>
      <c r="G61" s="59">
        <v>2780.82</v>
      </c>
      <c r="H61" s="59">
        <v>2850.35</v>
      </c>
    </row>
    <row r="62" spans="1:8" s="111" customFormat="1" ht="25.5" x14ac:dyDescent="0.25">
      <c r="A62" s="28"/>
      <c r="B62" s="28">
        <v>324</v>
      </c>
      <c r="C62" s="110" t="s">
        <v>173</v>
      </c>
      <c r="D62" s="80">
        <f>D63</f>
        <v>31.85</v>
      </c>
      <c r="E62" s="81">
        <f>E63</f>
        <v>48</v>
      </c>
      <c r="F62" s="81">
        <f>F63</f>
        <v>0</v>
      </c>
      <c r="G62" s="81">
        <f>G63</f>
        <v>0</v>
      </c>
      <c r="H62" s="81">
        <f>H63</f>
        <v>0</v>
      </c>
    </row>
    <row r="63" spans="1:8" ht="25.5" x14ac:dyDescent="0.25">
      <c r="A63" s="12"/>
      <c r="B63" s="12">
        <v>3241</v>
      </c>
      <c r="C63" s="109" t="s">
        <v>173</v>
      </c>
      <c r="D63" s="58">
        <v>31.85</v>
      </c>
      <c r="E63" s="59">
        <v>48</v>
      </c>
      <c r="F63" s="59">
        <v>0</v>
      </c>
      <c r="G63" s="59">
        <v>0</v>
      </c>
      <c r="H63" s="59">
        <v>0</v>
      </c>
    </row>
    <row r="64" spans="1:8" s="111" customFormat="1" ht="25.5" x14ac:dyDescent="0.25">
      <c r="A64" s="28"/>
      <c r="B64" s="28">
        <v>329</v>
      </c>
      <c r="C64" s="110" t="s">
        <v>174</v>
      </c>
      <c r="D64" s="80">
        <f>SUM(D65:D71)</f>
        <v>8466.0400000000009</v>
      </c>
      <c r="E64" s="81">
        <f>SUM(E65:E71)</f>
        <v>12097.39</v>
      </c>
      <c r="F64" s="81">
        <f>SUM(F65:F71)</f>
        <v>10880.42</v>
      </c>
      <c r="G64" s="81">
        <f>SUM(G65:G71)</f>
        <v>9026.81</v>
      </c>
      <c r="H64" s="81">
        <f>SUM(H65:H71)</f>
        <v>9252.4599999999991</v>
      </c>
    </row>
    <row r="65" spans="1:8" x14ac:dyDescent="0.25">
      <c r="A65" s="12"/>
      <c r="B65" s="12">
        <v>3291</v>
      </c>
      <c r="C65" s="109" t="s">
        <v>175</v>
      </c>
      <c r="D65" s="58">
        <v>0</v>
      </c>
      <c r="E65" s="59">
        <v>0</v>
      </c>
      <c r="F65" s="59">
        <v>0</v>
      </c>
      <c r="G65" s="59">
        <v>0</v>
      </c>
      <c r="H65" s="59">
        <v>0</v>
      </c>
    </row>
    <row r="66" spans="1:8" x14ac:dyDescent="0.25">
      <c r="A66" s="12"/>
      <c r="B66" s="12">
        <v>3292</v>
      </c>
      <c r="C66" s="109" t="s">
        <v>176</v>
      </c>
      <c r="D66" s="58">
        <v>34.07</v>
      </c>
      <c r="E66" s="59">
        <v>39.82</v>
      </c>
      <c r="F66" s="59">
        <v>189.92</v>
      </c>
      <c r="G66" s="59">
        <v>194.67</v>
      </c>
      <c r="H66" s="59">
        <v>199.53</v>
      </c>
    </row>
    <row r="67" spans="1:8" x14ac:dyDescent="0.25">
      <c r="A67" s="12"/>
      <c r="B67" s="12">
        <v>3293</v>
      </c>
      <c r="C67" s="109" t="s">
        <v>177</v>
      </c>
      <c r="D67" s="58">
        <v>530.89</v>
      </c>
      <c r="E67" s="59">
        <v>0</v>
      </c>
      <c r="F67" s="59">
        <v>300</v>
      </c>
      <c r="G67" s="59">
        <v>307.5</v>
      </c>
      <c r="H67" s="59">
        <v>315.19</v>
      </c>
    </row>
    <row r="68" spans="1:8" x14ac:dyDescent="0.25">
      <c r="A68" s="12"/>
      <c r="B68" s="12">
        <v>3294</v>
      </c>
      <c r="C68" s="109" t="s">
        <v>178</v>
      </c>
      <c r="D68" s="58">
        <v>33.18</v>
      </c>
      <c r="E68" s="59">
        <v>324.27999999999997</v>
      </c>
      <c r="F68" s="59">
        <v>63.28</v>
      </c>
      <c r="G68" s="59">
        <v>51.25</v>
      </c>
      <c r="H68" s="59">
        <v>52.53</v>
      </c>
    </row>
    <row r="69" spans="1:8" x14ac:dyDescent="0.25">
      <c r="A69" s="12"/>
      <c r="B69" s="12">
        <v>3295</v>
      </c>
      <c r="C69" s="109" t="s">
        <v>179</v>
      </c>
      <c r="D69" s="58">
        <v>1481.52</v>
      </c>
      <c r="E69" s="59">
        <v>1564.48</v>
      </c>
      <c r="F69" s="59">
        <v>1711.72</v>
      </c>
      <c r="G69" s="59">
        <v>1754.51</v>
      </c>
      <c r="H69" s="59">
        <v>1798.37</v>
      </c>
    </row>
    <row r="70" spans="1:8" x14ac:dyDescent="0.25">
      <c r="A70" s="12"/>
      <c r="B70" s="12">
        <v>3296</v>
      </c>
      <c r="C70" s="109" t="s">
        <v>180</v>
      </c>
      <c r="D70" s="58">
        <v>1990.04</v>
      </c>
      <c r="E70" s="59">
        <v>1799.76</v>
      </c>
      <c r="F70" s="59">
        <v>0</v>
      </c>
      <c r="G70" s="59">
        <v>0</v>
      </c>
      <c r="H70" s="59">
        <v>0</v>
      </c>
    </row>
    <row r="71" spans="1:8" x14ac:dyDescent="0.25">
      <c r="A71" s="12"/>
      <c r="B71" s="12">
        <v>3299</v>
      </c>
      <c r="C71" s="109" t="s">
        <v>181</v>
      </c>
      <c r="D71" s="58">
        <v>4396.34</v>
      </c>
      <c r="E71" s="59">
        <v>8369.0499999999993</v>
      </c>
      <c r="F71" s="59">
        <v>8615.5</v>
      </c>
      <c r="G71" s="59">
        <v>6718.88</v>
      </c>
      <c r="H71" s="59">
        <v>6886.84</v>
      </c>
    </row>
    <row r="72" spans="1:8" s="111" customFormat="1" x14ac:dyDescent="0.25">
      <c r="A72" s="28"/>
      <c r="B72" s="28">
        <v>34</v>
      </c>
      <c r="C72" s="72" t="s">
        <v>84</v>
      </c>
      <c r="D72" s="80">
        <f t="shared" ref="D72:F73" si="0">D73</f>
        <v>1719.64</v>
      </c>
      <c r="E72" s="81">
        <f t="shared" si="0"/>
        <v>1838.68</v>
      </c>
      <c r="F72" s="81">
        <f t="shared" si="0"/>
        <v>0</v>
      </c>
      <c r="G72" s="81">
        <f>G73</f>
        <v>0</v>
      </c>
      <c r="H72" s="81">
        <f>H73</f>
        <v>0</v>
      </c>
    </row>
    <row r="73" spans="1:8" x14ac:dyDescent="0.25">
      <c r="A73" s="12"/>
      <c r="B73" s="12">
        <v>343</v>
      </c>
      <c r="C73" s="13" t="s">
        <v>183</v>
      </c>
      <c r="D73" s="58">
        <f t="shared" si="0"/>
        <v>1719.64</v>
      </c>
      <c r="E73" s="59">
        <f t="shared" si="0"/>
        <v>1838.68</v>
      </c>
      <c r="F73" s="59">
        <f t="shared" si="0"/>
        <v>0</v>
      </c>
      <c r="G73" s="59">
        <f>G74</f>
        <v>0</v>
      </c>
      <c r="H73" s="59">
        <f>H74</f>
        <v>0</v>
      </c>
    </row>
    <row r="74" spans="1:8" x14ac:dyDescent="0.25">
      <c r="A74" s="12"/>
      <c r="B74" s="12">
        <v>3433</v>
      </c>
      <c r="C74" s="13" t="s">
        <v>182</v>
      </c>
      <c r="D74" s="58">
        <v>1719.64</v>
      </c>
      <c r="E74" s="59">
        <v>1838.68</v>
      </c>
      <c r="F74" s="59">
        <v>0</v>
      </c>
      <c r="G74" s="59">
        <v>0</v>
      </c>
      <c r="H74" s="59">
        <v>0</v>
      </c>
    </row>
    <row r="75" spans="1:8" x14ac:dyDescent="0.25">
      <c r="A75" s="12"/>
      <c r="B75" s="28"/>
      <c r="C75" s="13"/>
      <c r="D75" s="58"/>
      <c r="E75" s="59"/>
      <c r="F75" s="59"/>
      <c r="G75" s="59"/>
      <c r="H75" s="59"/>
    </row>
    <row r="76" spans="1:8" s="111" customFormat="1" ht="25.5" x14ac:dyDescent="0.25">
      <c r="A76" s="14">
        <v>4</v>
      </c>
      <c r="B76" s="15"/>
      <c r="C76" s="26" t="s">
        <v>11</v>
      </c>
      <c r="D76" s="80">
        <f>SUM(D77+D86)</f>
        <v>1716.2199999999998</v>
      </c>
      <c r="E76" s="81">
        <f>SUM(E77+E86)</f>
        <v>131324.32999999999</v>
      </c>
      <c r="F76" s="81">
        <f>SUM(F77+F86)</f>
        <v>9.18</v>
      </c>
      <c r="G76" s="81">
        <f>SUM(G77:G86)</f>
        <v>0</v>
      </c>
      <c r="H76" s="81">
        <f>SUM(H77+H86)</f>
        <v>0</v>
      </c>
    </row>
    <row r="77" spans="1:8" s="111" customFormat="1" ht="38.25" x14ac:dyDescent="0.25">
      <c r="A77" s="14"/>
      <c r="B77" s="15">
        <v>42</v>
      </c>
      <c r="C77" s="26" t="s">
        <v>34</v>
      </c>
      <c r="D77" s="80">
        <f>SUM(D78+D82+D84)</f>
        <v>1716.2199999999998</v>
      </c>
      <c r="E77" s="81">
        <f>SUM(E78+E82+E84)</f>
        <v>3990.8599999999997</v>
      </c>
      <c r="F77" s="81">
        <f>SUM(F78+F82+F84)</f>
        <v>9.18</v>
      </c>
      <c r="G77" s="81">
        <v>0</v>
      </c>
      <c r="H77" s="81">
        <f>SUM(H78+H82+H84)</f>
        <v>0</v>
      </c>
    </row>
    <row r="78" spans="1:8" s="111" customFormat="1" x14ac:dyDescent="0.25">
      <c r="A78" s="14"/>
      <c r="B78" s="15">
        <v>422</v>
      </c>
      <c r="C78" s="26" t="s">
        <v>184</v>
      </c>
      <c r="D78" s="80">
        <f>SUM(D79:D81)</f>
        <v>1357.09</v>
      </c>
      <c r="E78" s="81">
        <f>SUM(E79:E81)</f>
        <v>3981.68</v>
      </c>
      <c r="F78" s="81">
        <f>SUM(F79:F81)</f>
        <v>0</v>
      </c>
      <c r="G78" s="81">
        <f>SUM(G79:G81)</f>
        <v>0</v>
      </c>
      <c r="H78" s="81">
        <f>SUM(H79:H81)</f>
        <v>0</v>
      </c>
    </row>
    <row r="79" spans="1:8" s="111" customFormat="1" x14ac:dyDescent="0.25">
      <c r="A79" s="14"/>
      <c r="B79" s="62">
        <v>4221</v>
      </c>
      <c r="C79" s="27" t="s">
        <v>185</v>
      </c>
      <c r="D79" s="58">
        <v>235.58</v>
      </c>
      <c r="E79" s="59">
        <v>3981.68</v>
      </c>
      <c r="F79" s="59">
        <v>0</v>
      </c>
      <c r="G79" s="59">
        <v>0</v>
      </c>
      <c r="H79" s="59">
        <v>0</v>
      </c>
    </row>
    <row r="80" spans="1:8" s="111" customFormat="1" x14ac:dyDescent="0.25">
      <c r="A80" s="14"/>
      <c r="B80" s="62">
        <v>4222</v>
      </c>
      <c r="C80" s="27" t="s">
        <v>186</v>
      </c>
      <c r="D80" s="58">
        <v>0</v>
      </c>
      <c r="E80" s="59">
        <v>0</v>
      </c>
      <c r="F80" s="59">
        <v>0</v>
      </c>
      <c r="G80" s="59">
        <v>0</v>
      </c>
      <c r="H80" s="59">
        <v>0</v>
      </c>
    </row>
    <row r="81" spans="1:8" s="111" customFormat="1" x14ac:dyDescent="0.25">
      <c r="A81" s="14"/>
      <c r="B81" s="62">
        <v>4223</v>
      </c>
      <c r="C81" s="27" t="s">
        <v>187</v>
      </c>
      <c r="D81" s="58">
        <v>1121.51</v>
      </c>
      <c r="E81" s="59">
        <v>0</v>
      </c>
      <c r="F81" s="59">
        <v>0</v>
      </c>
      <c r="G81" s="59">
        <v>0</v>
      </c>
      <c r="H81" s="59">
        <v>0</v>
      </c>
    </row>
    <row r="82" spans="1:8" s="111" customFormat="1" x14ac:dyDescent="0.25">
      <c r="A82" s="14"/>
      <c r="B82" s="15">
        <v>424</v>
      </c>
      <c r="C82" s="26" t="s">
        <v>188</v>
      </c>
      <c r="D82" s="80">
        <f>D83</f>
        <v>359.13</v>
      </c>
      <c r="E82" s="81">
        <f>E83</f>
        <v>9.18</v>
      </c>
      <c r="F82" s="81">
        <f>F83</f>
        <v>9.18</v>
      </c>
      <c r="G82" s="59">
        <f>G83</f>
        <v>0</v>
      </c>
      <c r="H82" s="59">
        <v>0</v>
      </c>
    </row>
    <row r="83" spans="1:8" s="111" customFormat="1" x14ac:dyDescent="0.25">
      <c r="A83" s="14"/>
      <c r="B83" s="62">
        <v>4241</v>
      </c>
      <c r="C83" s="27" t="s">
        <v>189</v>
      </c>
      <c r="D83" s="58">
        <v>359.13</v>
      </c>
      <c r="E83" s="59">
        <v>9.18</v>
      </c>
      <c r="F83" s="59">
        <v>9.18</v>
      </c>
      <c r="G83" s="59">
        <v>0</v>
      </c>
      <c r="H83" s="59">
        <v>0</v>
      </c>
    </row>
    <row r="84" spans="1:8" s="111" customFormat="1" ht="25.5" x14ac:dyDescent="0.25">
      <c r="A84" s="14"/>
      <c r="B84" s="15">
        <v>426</v>
      </c>
      <c r="C84" s="26" t="s">
        <v>190</v>
      </c>
      <c r="D84" s="80">
        <f>D85</f>
        <v>0</v>
      </c>
      <c r="E84" s="81">
        <f>E85</f>
        <v>0</v>
      </c>
      <c r="F84" s="81">
        <f>F85</f>
        <v>0</v>
      </c>
      <c r="G84" s="81">
        <f>G85</f>
        <v>0</v>
      </c>
      <c r="H84" s="81">
        <f>H85</f>
        <v>0</v>
      </c>
    </row>
    <row r="85" spans="1:8" s="111" customFormat="1" x14ac:dyDescent="0.25">
      <c r="A85" s="14"/>
      <c r="B85" s="62">
        <v>4264</v>
      </c>
      <c r="C85" s="27" t="s">
        <v>191</v>
      </c>
      <c r="D85" s="58">
        <v>0</v>
      </c>
      <c r="E85" s="59">
        <v>0</v>
      </c>
      <c r="F85" s="59">
        <v>0</v>
      </c>
      <c r="G85" s="59">
        <v>0</v>
      </c>
      <c r="H85" s="59">
        <v>0</v>
      </c>
    </row>
    <row r="86" spans="1:8" s="111" customFormat="1" ht="38.25" x14ac:dyDescent="0.25">
      <c r="A86" s="14"/>
      <c r="B86" s="15">
        <v>451</v>
      </c>
      <c r="C86" s="26" t="s">
        <v>83</v>
      </c>
      <c r="D86" s="80">
        <f>D87</f>
        <v>0</v>
      </c>
      <c r="E86" s="81">
        <f>E87</f>
        <v>127333.47</v>
      </c>
      <c r="F86" s="81">
        <f>F87</f>
        <v>0</v>
      </c>
      <c r="G86" s="81">
        <f>G87</f>
        <v>0</v>
      </c>
      <c r="H86" s="81">
        <f>H87</f>
        <v>0</v>
      </c>
    </row>
    <row r="87" spans="1:8" ht="25.5" x14ac:dyDescent="0.25">
      <c r="A87" s="16"/>
      <c r="B87" s="16">
        <v>4511</v>
      </c>
      <c r="C87" s="27" t="s">
        <v>192</v>
      </c>
      <c r="D87" s="58">
        <v>0</v>
      </c>
      <c r="E87" s="59">
        <v>127333.47</v>
      </c>
      <c r="F87" s="59">
        <v>0</v>
      </c>
      <c r="G87" s="59">
        <v>0</v>
      </c>
      <c r="H87" s="60">
        <v>0</v>
      </c>
    </row>
  </sheetData>
  <mergeCells count="5">
    <mergeCell ref="A25:H25"/>
    <mergeCell ref="A1:H1"/>
    <mergeCell ref="A3:H3"/>
    <mergeCell ref="A5:H5"/>
    <mergeCell ref="A7:H7"/>
  </mergeCell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opLeftCell="A31" workbookViewId="0">
      <selection activeCell="F36" sqref="F36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42" t="s">
        <v>36</v>
      </c>
      <c r="B1" s="142"/>
      <c r="C1" s="142"/>
      <c r="D1" s="142"/>
      <c r="E1" s="142"/>
      <c r="F1" s="142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42" t="s">
        <v>17</v>
      </c>
      <c r="B3" s="142"/>
      <c r="C3" s="142"/>
      <c r="D3" s="142"/>
      <c r="E3" s="142"/>
      <c r="F3" s="142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142" t="s">
        <v>4</v>
      </c>
      <c r="B5" s="142"/>
      <c r="C5" s="142"/>
      <c r="D5" s="142"/>
      <c r="E5" s="142"/>
      <c r="F5" s="142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142" t="s">
        <v>55</v>
      </c>
      <c r="B7" s="142"/>
      <c r="C7" s="142"/>
      <c r="D7" s="142"/>
      <c r="E7" s="142"/>
      <c r="F7" s="142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57</v>
      </c>
      <c r="B9" s="20" t="s">
        <v>39</v>
      </c>
      <c r="C9" s="21" t="s">
        <v>40</v>
      </c>
      <c r="D9" s="21" t="s">
        <v>37</v>
      </c>
      <c r="E9" s="21" t="s">
        <v>31</v>
      </c>
      <c r="F9" s="21" t="s">
        <v>38</v>
      </c>
    </row>
    <row r="10" spans="1:6" x14ac:dyDescent="0.25">
      <c r="A10" s="41" t="s">
        <v>0</v>
      </c>
      <c r="B10" s="71">
        <f>SUM(B13+B15+B17+B19+B21+B23+B25)</f>
        <v>481998.04000000004</v>
      </c>
      <c r="C10" s="61">
        <f>SUM(C13+C15+C17+C19+C21+C23+C25)</f>
        <v>796838.3899999999</v>
      </c>
      <c r="D10" s="61">
        <f>SUM(D13+D15+D17+D19+D21+D23+D25)</f>
        <v>771957.58000000007</v>
      </c>
      <c r="E10" s="61">
        <f>SUM(E13+E15+E17+E19+E21+E23+E25)</f>
        <v>791256.53</v>
      </c>
      <c r="F10" s="61">
        <f>SUM(F13+F15+F17+F19+F21+F23+F25)</f>
        <v>811037.96000000008</v>
      </c>
    </row>
    <row r="11" spans="1:6" x14ac:dyDescent="0.25">
      <c r="A11" s="26" t="s">
        <v>62</v>
      </c>
      <c r="B11" s="61"/>
      <c r="C11" s="61"/>
      <c r="D11" s="61"/>
      <c r="E11" s="61"/>
      <c r="F11" s="61"/>
    </row>
    <row r="12" spans="1:6" x14ac:dyDescent="0.25">
      <c r="A12" s="13" t="s">
        <v>63</v>
      </c>
      <c r="B12" s="59"/>
      <c r="C12" s="59"/>
      <c r="D12" s="59"/>
      <c r="E12" s="59"/>
      <c r="F12" s="59"/>
    </row>
    <row r="13" spans="1:6" x14ac:dyDescent="0.25">
      <c r="A13" s="13">
        <v>67</v>
      </c>
      <c r="B13" s="59">
        <v>3462.73</v>
      </c>
      <c r="C13" s="59">
        <v>1592</v>
      </c>
      <c r="D13" s="59">
        <v>3319</v>
      </c>
      <c r="E13" s="59">
        <v>3401.98</v>
      </c>
      <c r="F13" s="59">
        <v>3487.02</v>
      </c>
    </row>
    <row r="14" spans="1:6" x14ac:dyDescent="0.25">
      <c r="A14" s="13" t="s">
        <v>65</v>
      </c>
      <c r="B14" s="59"/>
      <c r="C14" s="59"/>
      <c r="D14" s="59"/>
      <c r="E14" s="59"/>
      <c r="F14" s="59"/>
    </row>
    <row r="15" spans="1:6" x14ac:dyDescent="0.25">
      <c r="A15" s="13">
        <v>66</v>
      </c>
      <c r="B15" s="59">
        <v>610.52</v>
      </c>
      <c r="C15" s="59">
        <v>663.6</v>
      </c>
      <c r="D15" s="59">
        <v>800</v>
      </c>
      <c r="E15" s="59">
        <v>820</v>
      </c>
      <c r="F15" s="59">
        <v>840.5</v>
      </c>
    </row>
    <row r="16" spans="1:6" x14ac:dyDescent="0.25">
      <c r="A16" s="13" t="s">
        <v>85</v>
      </c>
      <c r="B16" s="59"/>
      <c r="C16" s="59"/>
      <c r="D16" s="59"/>
      <c r="E16" s="59"/>
      <c r="F16" s="59"/>
    </row>
    <row r="17" spans="1:6" x14ac:dyDescent="0.25">
      <c r="A17" s="13">
        <v>65</v>
      </c>
      <c r="B17" s="59">
        <v>1632.49</v>
      </c>
      <c r="C17" s="59">
        <v>3363.56</v>
      </c>
      <c r="D17" s="59">
        <v>3364</v>
      </c>
      <c r="E17" s="59">
        <v>3448.1</v>
      </c>
      <c r="F17" s="59">
        <v>3534.31</v>
      </c>
    </row>
    <row r="18" spans="1:6" x14ac:dyDescent="0.25">
      <c r="A18" s="13" t="s">
        <v>90</v>
      </c>
      <c r="B18" s="59"/>
      <c r="C18" s="59"/>
      <c r="D18" s="59"/>
      <c r="E18" s="59"/>
      <c r="F18" s="59"/>
    </row>
    <row r="19" spans="1:6" x14ac:dyDescent="0.25">
      <c r="A19" s="13">
        <v>67</v>
      </c>
      <c r="B19" s="59">
        <v>53323.22</v>
      </c>
      <c r="C19" s="59">
        <v>187390.23</v>
      </c>
      <c r="D19" s="59">
        <v>55058.9</v>
      </c>
      <c r="E19" s="59">
        <v>56435.38</v>
      </c>
      <c r="F19" s="59">
        <v>57846.28</v>
      </c>
    </row>
    <row r="20" spans="1:6" x14ac:dyDescent="0.25">
      <c r="A20" s="13" t="s">
        <v>86</v>
      </c>
      <c r="B20" s="59"/>
      <c r="C20" s="59"/>
      <c r="D20" s="59"/>
      <c r="E20" s="59"/>
      <c r="F20" s="59"/>
    </row>
    <row r="21" spans="1:6" x14ac:dyDescent="0.25">
      <c r="A21" s="13">
        <v>63</v>
      </c>
      <c r="B21" s="59">
        <v>409750.61</v>
      </c>
      <c r="C21" s="59">
        <v>586643.11</v>
      </c>
      <c r="D21" s="59">
        <v>693806.68</v>
      </c>
      <c r="E21" s="59">
        <v>711151.84</v>
      </c>
      <c r="F21" s="59">
        <v>728930.64</v>
      </c>
    </row>
    <row r="22" spans="1:6" x14ac:dyDescent="0.25">
      <c r="A22" s="13" t="s">
        <v>88</v>
      </c>
      <c r="B22" s="59"/>
      <c r="C22" s="59"/>
      <c r="D22" s="59"/>
      <c r="E22" s="59"/>
      <c r="F22" s="59"/>
    </row>
    <row r="23" spans="1:6" x14ac:dyDescent="0.25">
      <c r="A23" s="13">
        <v>63</v>
      </c>
      <c r="B23" s="59">
        <v>8188.82</v>
      </c>
      <c r="C23" s="59">
        <v>9516.94</v>
      </c>
      <c r="D23" s="59">
        <v>8697</v>
      </c>
      <c r="E23" s="59">
        <v>8914.43</v>
      </c>
      <c r="F23" s="59">
        <v>9137.2900000000009</v>
      </c>
    </row>
    <row r="24" spans="1:6" x14ac:dyDescent="0.25">
      <c r="A24" s="13" t="s">
        <v>89</v>
      </c>
      <c r="B24" s="59"/>
      <c r="C24" s="59"/>
      <c r="D24" s="59"/>
      <c r="E24" s="59"/>
      <c r="F24" s="59"/>
    </row>
    <row r="25" spans="1:6" x14ac:dyDescent="0.25">
      <c r="A25" s="13">
        <v>66</v>
      </c>
      <c r="B25" s="59">
        <v>5029.6499999999996</v>
      </c>
      <c r="C25" s="59">
        <v>7668.95</v>
      </c>
      <c r="D25" s="59">
        <v>6912</v>
      </c>
      <c r="E25" s="59">
        <v>7084.8</v>
      </c>
      <c r="F25" s="59">
        <v>7261.92</v>
      </c>
    </row>
    <row r="26" spans="1:6" ht="25.5" x14ac:dyDescent="0.25">
      <c r="A26" s="11" t="s">
        <v>60</v>
      </c>
      <c r="B26" s="58"/>
      <c r="C26" s="59"/>
      <c r="D26" s="59"/>
      <c r="E26" s="59"/>
      <c r="F26" s="59"/>
    </row>
    <row r="27" spans="1:6" ht="25.5" x14ac:dyDescent="0.25">
      <c r="A27" s="18" t="s">
        <v>61</v>
      </c>
      <c r="B27" s="58"/>
      <c r="C27" s="59"/>
      <c r="D27" s="59"/>
      <c r="E27" s="59"/>
      <c r="F27" s="59"/>
    </row>
    <row r="28" spans="1:6" x14ac:dyDescent="0.25">
      <c r="A28" s="41" t="s">
        <v>58</v>
      </c>
      <c r="B28" s="58"/>
      <c r="C28" s="59"/>
      <c r="D28" s="59"/>
      <c r="E28" s="59"/>
      <c r="F28" s="60"/>
    </row>
    <row r="29" spans="1:6" x14ac:dyDescent="0.25">
      <c r="A29" s="13" t="s">
        <v>59</v>
      </c>
      <c r="B29" s="58"/>
      <c r="C29" s="59"/>
      <c r="D29" s="59"/>
      <c r="E29" s="59"/>
      <c r="F29" s="60"/>
    </row>
    <row r="32" spans="1:6" ht="15.75" customHeight="1" x14ac:dyDescent="0.25">
      <c r="A32" s="142" t="s">
        <v>56</v>
      </c>
      <c r="B32" s="142"/>
      <c r="C32" s="142"/>
      <c r="D32" s="142"/>
      <c r="E32" s="142"/>
      <c r="F32" s="142"/>
    </row>
    <row r="33" spans="1:6" ht="18" x14ac:dyDescent="0.25">
      <c r="A33" s="25"/>
      <c r="B33" s="25"/>
      <c r="C33" s="25"/>
      <c r="D33" s="25"/>
      <c r="E33" s="5"/>
      <c r="F33" s="5"/>
    </row>
    <row r="34" spans="1:6" ht="25.5" x14ac:dyDescent="0.25">
      <c r="A34" s="21" t="s">
        <v>57</v>
      </c>
      <c r="B34" s="20" t="s">
        <v>39</v>
      </c>
      <c r="C34" s="21" t="s">
        <v>40</v>
      </c>
      <c r="D34" s="21" t="s">
        <v>37</v>
      </c>
      <c r="E34" s="21" t="s">
        <v>31</v>
      </c>
      <c r="F34" s="21" t="s">
        <v>38</v>
      </c>
    </row>
    <row r="35" spans="1:6" x14ac:dyDescent="0.25">
      <c r="A35" s="41" t="s">
        <v>1</v>
      </c>
      <c r="B35" s="71">
        <f>SUM(B36+B40+B43+B46+B51+B58+B62)</f>
        <v>478540.01999999996</v>
      </c>
      <c r="C35" s="61">
        <f>SUM(C36+C40+C43+C46+C51+C58+C62+C65)</f>
        <v>799649.31</v>
      </c>
      <c r="D35" s="61">
        <f>SUM(D36+D40+D43+D46+D51+D58+D62+D65)</f>
        <v>775758.66999999993</v>
      </c>
      <c r="E35" s="61">
        <f>SUM(E36+E40+E43+E46+E51+E58+E62+E65)</f>
        <v>791256.53</v>
      </c>
      <c r="F35" s="61">
        <f>SUM(F36+F40+F43+F46+F51+F58+F62+F65)</f>
        <v>811037.96000000008</v>
      </c>
    </row>
    <row r="36" spans="1:6" ht="15.75" customHeight="1" x14ac:dyDescent="0.25">
      <c r="A36" s="26" t="s">
        <v>62</v>
      </c>
      <c r="B36" s="80">
        <f>SUM(B38:B39)</f>
        <v>5595.08</v>
      </c>
      <c r="C36" s="81">
        <f>SUM(C38:C39)</f>
        <v>1592</v>
      </c>
      <c r="D36" s="81">
        <f>SUM(D38:D39)</f>
        <v>3319</v>
      </c>
      <c r="E36" s="81">
        <f>SUM(E38:E39)</f>
        <v>3401.98</v>
      </c>
      <c r="F36" s="81">
        <f>SUM(F38:F39)</f>
        <v>3487.02</v>
      </c>
    </row>
    <row r="37" spans="1:6" x14ac:dyDescent="0.25">
      <c r="A37" s="13" t="s">
        <v>63</v>
      </c>
      <c r="B37" s="58"/>
      <c r="C37" s="59"/>
      <c r="D37" s="59"/>
      <c r="E37" s="59"/>
      <c r="F37" s="59"/>
    </row>
    <row r="38" spans="1:6" x14ac:dyDescent="0.25">
      <c r="A38" s="13">
        <v>31</v>
      </c>
      <c r="B38" s="58">
        <v>2784.17</v>
      </c>
      <c r="C38" s="59">
        <v>0</v>
      </c>
      <c r="D38" s="59"/>
      <c r="E38" s="59">
        <v>0</v>
      </c>
      <c r="F38" s="59">
        <v>0</v>
      </c>
    </row>
    <row r="39" spans="1:6" x14ac:dyDescent="0.25">
      <c r="A39" s="12">
        <v>32</v>
      </c>
      <c r="B39" s="58">
        <v>2810.91</v>
      </c>
      <c r="C39" s="59">
        <v>1592</v>
      </c>
      <c r="D39" s="59">
        <v>3319</v>
      </c>
      <c r="E39" s="59">
        <v>3401.98</v>
      </c>
      <c r="F39" s="59">
        <v>3487.02</v>
      </c>
    </row>
    <row r="40" spans="1:6" x14ac:dyDescent="0.25">
      <c r="A40" s="26" t="s">
        <v>64</v>
      </c>
      <c r="B40" s="80">
        <f>B42</f>
        <v>382.55</v>
      </c>
      <c r="C40" s="81">
        <f>C42</f>
        <v>1963.83</v>
      </c>
      <c r="D40" s="81">
        <f>D42</f>
        <v>2409.34</v>
      </c>
      <c r="E40" s="81">
        <f>E42</f>
        <v>820</v>
      </c>
      <c r="F40" s="81">
        <f>F42</f>
        <v>840.5</v>
      </c>
    </row>
    <row r="41" spans="1:6" x14ac:dyDescent="0.25">
      <c r="A41" s="13" t="s">
        <v>65</v>
      </c>
      <c r="B41" s="58"/>
      <c r="C41" s="59"/>
      <c r="D41" s="59"/>
      <c r="E41" s="59"/>
      <c r="F41" s="59"/>
    </row>
    <row r="42" spans="1:6" x14ac:dyDescent="0.25">
      <c r="A42" s="13">
        <v>32</v>
      </c>
      <c r="B42" s="58">
        <v>382.55</v>
      </c>
      <c r="C42" s="59">
        <v>1963.83</v>
      </c>
      <c r="D42" s="59">
        <v>2409.34</v>
      </c>
      <c r="E42" s="59">
        <v>820</v>
      </c>
      <c r="F42" s="59">
        <v>840.5</v>
      </c>
    </row>
    <row r="43" spans="1:6" x14ac:dyDescent="0.25">
      <c r="A43" s="72" t="s">
        <v>91</v>
      </c>
      <c r="B43" s="80">
        <f>B45</f>
        <v>1632.49</v>
      </c>
      <c r="C43" s="81">
        <f>C45</f>
        <v>3363.56</v>
      </c>
      <c r="D43" s="81">
        <f>D45</f>
        <v>3364</v>
      </c>
      <c r="E43" s="81">
        <f>E45</f>
        <v>3448.1</v>
      </c>
      <c r="F43" s="81">
        <f>F45</f>
        <v>3534.31</v>
      </c>
    </row>
    <row r="44" spans="1:6" x14ac:dyDescent="0.25">
      <c r="A44" s="13" t="s">
        <v>92</v>
      </c>
      <c r="B44" s="58"/>
      <c r="C44" s="59"/>
      <c r="D44" s="59"/>
      <c r="E44" s="59"/>
      <c r="F44" s="59"/>
    </row>
    <row r="45" spans="1:6" x14ac:dyDescent="0.25">
      <c r="A45" s="13">
        <v>32</v>
      </c>
      <c r="B45" s="58">
        <v>1632.49</v>
      </c>
      <c r="C45" s="59">
        <v>3363.56</v>
      </c>
      <c r="D45" s="59">
        <v>3364</v>
      </c>
      <c r="E45" s="59">
        <v>3448.1</v>
      </c>
      <c r="F45" s="59">
        <v>3534.31</v>
      </c>
    </row>
    <row r="46" spans="1:6" x14ac:dyDescent="0.25">
      <c r="A46" s="72" t="s">
        <v>98</v>
      </c>
      <c r="B46" s="80">
        <f>SUM(B48:B50)</f>
        <v>51034.7</v>
      </c>
      <c r="C46" s="81">
        <f>SUM(C48:C50)</f>
        <v>185761.21</v>
      </c>
      <c r="D46" s="81">
        <f>SUM(D48:D50)</f>
        <v>55058.9</v>
      </c>
      <c r="E46" s="81">
        <f>SUM(E48:E50)</f>
        <v>56435.38</v>
      </c>
      <c r="F46" s="81">
        <f>SUM(F48:F50)</f>
        <v>57846.28</v>
      </c>
    </row>
    <row r="47" spans="1:6" x14ac:dyDescent="0.25">
      <c r="A47" s="13" t="s">
        <v>99</v>
      </c>
      <c r="B47" s="58"/>
      <c r="C47" s="59"/>
      <c r="D47" s="59"/>
      <c r="E47" s="59"/>
      <c r="F47" s="59"/>
    </row>
    <row r="48" spans="1:6" x14ac:dyDescent="0.25">
      <c r="A48" s="13">
        <v>32</v>
      </c>
      <c r="B48" s="58">
        <v>49677.61</v>
      </c>
      <c r="C48" s="59">
        <v>54446.06</v>
      </c>
      <c r="D48" s="59">
        <v>55058.9</v>
      </c>
      <c r="E48" s="59">
        <v>56435.38</v>
      </c>
      <c r="F48" s="59">
        <v>57846.28</v>
      </c>
    </row>
    <row r="49" spans="1:6" x14ac:dyDescent="0.25">
      <c r="A49" s="13">
        <v>42</v>
      </c>
      <c r="B49" s="58">
        <v>1357.09</v>
      </c>
      <c r="C49" s="59">
        <v>3981.68</v>
      </c>
      <c r="D49" s="59">
        <v>0</v>
      </c>
      <c r="E49" s="59">
        <v>0</v>
      </c>
      <c r="F49" s="59">
        <v>0</v>
      </c>
    </row>
    <row r="50" spans="1:6" x14ac:dyDescent="0.25">
      <c r="A50" s="13">
        <v>45</v>
      </c>
      <c r="B50" s="58"/>
      <c r="C50" s="59">
        <v>127333.47</v>
      </c>
      <c r="D50" s="59">
        <v>0</v>
      </c>
      <c r="E50" s="59">
        <v>0</v>
      </c>
      <c r="F50" s="59">
        <v>0</v>
      </c>
    </row>
    <row r="51" spans="1:6" x14ac:dyDescent="0.25">
      <c r="A51" s="72" t="s">
        <v>93</v>
      </c>
      <c r="B51" s="80">
        <f>SUM(B53:B57)</f>
        <v>408327.31</v>
      </c>
      <c r="C51" s="81">
        <f>SUM(C53:C57)</f>
        <v>587883.91</v>
      </c>
      <c r="D51" s="81">
        <f>SUM(D53:D57)</f>
        <v>694082.97</v>
      </c>
      <c r="E51" s="81">
        <f>SUM(E53:E57)</f>
        <v>711151.84</v>
      </c>
      <c r="F51" s="81">
        <f>SUM(F53:F57)</f>
        <v>728930.64</v>
      </c>
    </row>
    <row r="52" spans="1:6" x14ac:dyDescent="0.25">
      <c r="A52" s="13" t="s">
        <v>94</v>
      </c>
      <c r="B52" s="58"/>
      <c r="C52" s="59"/>
      <c r="D52" s="59"/>
      <c r="E52" s="59"/>
      <c r="F52" s="59"/>
    </row>
    <row r="53" spans="1:6" x14ac:dyDescent="0.25">
      <c r="A53" s="13">
        <v>31</v>
      </c>
      <c r="B53" s="58">
        <v>402776.98</v>
      </c>
      <c r="C53" s="59">
        <v>581534.43999999994</v>
      </c>
      <c r="D53" s="59">
        <v>692114.96</v>
      </c>
      <c r="E53" s="59">
        <v>709417.83</v>
      </c>
      <c r="F53" s="59">
        <v>727153.28</v>
      </c>
    </row>
    <row r="54" spans="1:6" x14ac:dyDescent="0.25">
      <c r="A54" s="13">
        <v>32</v>
      </c>
      <c r="B54" s="58">
        <v>3471.56</v>
      </c>
      <c r="C54" s="59">
        <v>4265.2299999999996</v>
      </c>
      <c r="D54" s="59">
        <v>1958.83</v>
      </c>
      <c r="E54" s="59">
        <v>1734.01</v>
      </c>
      <c r="F54" s="59">
        <v>1777.36</v>
      </c>
    </row>
    <row r="55" spans="1:6" x14ac:dyDescent="0.25">
      <c r="A55" s="13">
        <v>34</v>
      </c>
      <c r="B55" s="58">
        <v>1719.64</v>
      </c>
      <c r="C55" s="59">
        <v>1838.68</v>
      </c>
      <c r="D55" s="59">
        <v>0</v>
      </c>
      <c r="E55" s="59">
        <v>0</v>
      </c>
      <c r="F55" s="59">
        <v>0</v>
      </c>
    </row>
    <row r="56" spans="1:6" x14ac:dyDescent="0.25">
      <c r="A56" s="13">
        <v>38</v>
      </c>
      <c r="B56" s="58">
        <v>0</v>
      </c>
      <c r="C56" s="59">
        <v>236.38</v>
      </c>
      <c r="D56" s="59">
        <v>0</v>
      </c>
      <c r="E56" s="59">
        <v>0</v>
      </c>
      <c r="F56" s="59">
        <v>0</v>
      </c>
    </row>
    <row r="57" spans="1:6" x14ac:dyDescent="0.25">
      <c r="A57" s="13">
        <v>42</v>
      </c>
      <c r="B57" s="58">
        <v>359.13</v>
      </c>
      <c r="C57" s="59">
        <v>9.18</v>
      </c>
      <c r="D57" s="59">
        <v>9.18</v>
      </c>
      <c r="E57" s="59">
        <v>0</v>
      </c>
      <c r="F57" s="59">
        <v>0</v>
      </c>
    </row>
    <row r="58" spans="1:6" x14ac:dyDescent="0.25">
      <c r="A58" s="72" t="s">
        <v>87</v>
      </c>
      <c r="B58" s="80">
        <f>SUM(B60:B61)</f>
        <v>8049.42</v>
      </c>
      <c r="C58" s="81">
        <f>SUM(C60:C61)</f>
        <v>9808.93</v>
      </c>
      <c r="D58" s="81">
        <f>SUM(D60:D61)</f>
        <v>9105.5400000000009</v>
      </c>
      <c r="E58" s="81">
        <f>SUM(E60:E61)</f>
        <v>8914.43</v>
      </c>
      <c r="F58" s="81">
        <f>SUM(F60:F61)</f>
        <v>9137.2900000000009</v>
      </c>
    </row>
    <row r="59" spans="1:6" x14ac:dyDescent="0.25">
      <c r="A59" s="13" t="s">
        <v>95</v>
      </c>
      <c r="B59" s="58"/>
      <c r="C59" s="59"/>
      <c r="D59" s="59"/>
      <c r="E59" s="59"/>
      <c r="F59" s="59"/>
    </row>
    <row r="60" spans="1:6" x14ac:dyDescent="0.25">
      <c r="A60" s="13">
        <v>31</v>
      </c>
      <c r="B60" s="58">
        <v>549.54999999999995</v>
      </c>
      <c r="C60" s="59">
        <v>0</v>
      </c>
      <c r="D60" s="59">
        <v>0</v>
      </c>
      <c r="E60" s="59">
        <v>0</v>
      </c>
      <c r="F60" s="59">
        <v>0</v>
      </c>
    </row>
    <row r="61" spans="1:6" x14ac:dyDescent="0.25">
      <c r="A61" s="13">
        <v>32</v>
      </c>
      <c r="B61" s="58">
        <v>7499.87</v>
      </c>
      <c r="C61" s="59">
        <v>9808.93</v>
      </c>
      <c r="D61" s="59">
        <v>9105.5400000000009</v>
      </c>
      <c r="E61" s="59">
        <v>8914.43</v>
      </c>
      <c r="F61" s="59">
        <v>9137.2900000000009</v>
      </c>
    </row>
    <row r="62" spans="1:6" x14ac:dyDescent="0.25">
      <c r="A62" s="72" t="s">
        <v>96</v>
      </c>
      <c r="B62" s="80">
        <f>B64</f>
        <v>3518.47</v>
      </c>
      <c r="C62" s="81">
        <f>C64</f>
        <v>9190.91</v>
      </c>
      <c r="D62" s="81">
        <f>D64</f>
        <v>8333.9599999999991</v>
      </c>
      <c r="E62" s="81">
        <f>E64</f>
        <v>7084.8</v>
      </c>
      <c r="F62" s="81">
        <f>F64</f>
        <v>7261.92</v>
      </c>
    </row>
    <row r="63" spans="1:6" x14ac:dyDescent="0.25">
      <c r="A63" s="13" t="s">
        <v>97</v>
      </c>
      <c r="B63" s="58"/>
      <c r="C63" s="59"/>
      <c r="D63" s="59"/>
      <c r="E63" s="59"/>
      <c r="F63" s="59"/>
    </row>
    <row r="64" spans="1:6" x14ac:dyDescent="0.25">
      <c r="A64" s="13">
        <v>32</v>
      </c>
      <c r="B64" s="58">
        <v>3518.47</v>
      </c>
      <c r="C64" s="59">
        <v>9190.91</v>
      </c>
      <c r="D64" s="59">
        <v>8333.9599999999991</v>
      </c>
      <c r="E64" s="59">
        <v>7084.8</v>
      </c>
      <c r="F64" s="59">
        <v>7261.92</v>
      </c>
    </row>
    <row r="65" spans="1:6" x14ac:dyDescent="0.25">
      <c r="A65" s="72" t="s">
        <v>100</v>
      </c>
      <c r="B65" s="58"/>
      <c r="C65" s="81">
        <f>C66</f>
        <v>84.96</v>
      </c>
      <c r="D65" s="81">
        <f>D66</f>
        <v>84.96</v>
      </c>
      <c r="E65" s="81">
        <f>E66</f>
        <v>0</v>
      </c>
      <c r="F65" s="81">
        <f>F66</f>
        <v>0</v>
      </c>
    </row>
    <row r="66" spans="1:6" x14ac:dyDescent="0.25">
      <c r="A66" s="13">
        <v>32</v>
      </c>
      <c r="B66" s="58"/>
      <c r="C66" s="59">
        <v>84.96</v>
      </c>
      <c r="D66" s="59">
        <v>84.96</v>
      </c>
      <c r="E66" s="59">
        <v>0</v>
      </c>
      <c r="F66" s="59">
        <v>0</v>
      </c>
    </row>
    <row r="67" spans="1:6" x14ac:dyDescent="0.25">
      <c r="A67" s="13"/>
      <c r="B67" s="58"/>
      <c r="C67" s="59"/>
      <c r="D67" s="59"/>
      <c r="E67" s="59"/>
      <c r="F67" s="60"/>
    </row>
  </sheetData>
  <mergeCells count="5">
    <mergeCell ref="A1:F1"/>
    <mergeCell ref="A3:F3"/>
    <mergeCell ref="A5:F5"/>
    <mergeCell ref="A7:F7"/>
    <mergeCell ref="A32:F32"/>
  </mergeCells>
  <pageMargins left="0.7" right="0.7" top="0.75" bottom="0.75" header="0.3" footer="0.3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F11" sqref="F1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42" t="s">
        <v>36</v>
      </c>
      <c r="B1" s="142"/>
      <c r="C1" s="142"/>
      <c r="D1" s="142"/>
      <c r="E1" s="142"/>
      <c r="F1" s="142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42" t="s">
        <v>17</v>
      </c>
      <c r="B3" s="142"/>
      <c r="C3" s="142"/>
      <c r="D3" s="142"/>
      <c r="E3" s="143"/>
      <c r="F3" s="143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42" t="s">
        <v>4</v>
      </c>
      <c r="B5" s="144"/>
      <c r="C5" s="144"/>
      <c r="D5" s="144"/>
      <c r="E5" s="144"/>
      <c r="F5" s="144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42" t="s">
        <v>12</v>
      </c>
      <c r="B7" s="165"/>
      <c r="C7" s="165"/>
      <c r="D7" s="165"/>
      <c r="E7" s="165"/>
      <c r="F7" s="165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57</v>
      </c>
      <c r="B9" s="20" t="s">
        <v>39</v>
      </c>
      <c r="C9" s="21" t="s">
        <v>40</v>
      </c>
      <c r="D9" s="21" t="s">
        <v>37</v>
      </c>
      <c r="E9" s="21" t="s">
        <v>31</v>
      </c>
      <c r="F9" s="21" t="s">
        <v>38</v>
      </c>
    </row>
    <row r="10" spans="1:6" ht="15.75" customHeight="1" x14ac:dyDescent="0.25">
      <c r="A10" s="11" t="s">
        <v>13</v>
      </c>
      <c r="B10" s="58">
        <f>B12</f>
        <v>478540.02</v>
      </c>
      <c r="C10" s="59">
        <f>C12</f>
        <v>799649.31</v>
      </c>
      <c r="D10" s="59">
        <f>D12</f>
        <v>775758.67</v>
      </c>
      <c r="E10" s="59">
        <f>E12</f>
        <v>791256.53</v>
      </c>
      <c r="F10" s="59">
        <f>F12</f>
        <v>811037.96</v>
      </c>
    </row>
    <row r="11" spans="1:6" ht="15.75" customHeight="1" x14ac:dyDescent="0.25">
      <c r="A11" s="11" t="s">
        <v>101</v>
      </c>
      <c r="B11" s="58"/>
      <c r="C11" s="59"/>
      <c r="D11" s="59"/>
      <c r="E11" s="59"/>
      <c r="F11" s="59"/>
    </row>
    <row r="12" spans="1:6" x14ac:dyDescent="0.25">
      <c r="A12" s="18" t="s">
        <v>102</v>
      </c>
      <c r="B12" s="58">
        <v>478540.02</v>
      </c>
      <c r="C12" s="59">
        <v>799649.31</v>
      </c>
      <c r="D12" s="59">
        <v>775758.67</v>
      </c>
      <c r="E12" s="59">
        <v>791256.53</v>
      </c>
      <c r="F12" s="59">
        <v>811037.96</v>
      </c>
    </row>
    <row r="13" spans="1:6" x14ac:dyDescent="0.25">
      <c r="A13" s="17"/>
      <c r="B13" s="58"/>
      <c r="C13" s="59"/>
      <c r="D13" s="59"/>
      <c r="E13" s="59"/>
      <c r="F13" s="59"/>
    </row>
    <row r="14" spans="1:6" x14ac:dyDescent="0.25">
      <c r="A14" s="11"/>
      <c r="B14" s="58"/>
      <c r="C14" s="59"/>
      <c r="D14" s="59"/>
      <c r="E14" s="59"/>
      <c r="F14" s="60"/>
    </row>
    <row r="15" spans="1:6" x14ac:dyDescent="0.25">
      <c r="A15" s="19"/>
      <c r="B15" s="58"/>
      <c r="C15" s="59"/>
      <c r="D15" s="59"/>
      <c r="E15" s="59"/>
      <c r="F15" s="6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42" t="s">
        <v>36</v>
      </c>
      <c r="B1" s="142"/>
      <c r="C1" s="142"/>
      <c r="D1" s="142"/>
      <c r="E1" s="142"/>
      <c r="F1" s="142"/>
      <c r="G1" s="142"/>
      <c r="H1" s="142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42" t="s">
        <v>17</v>
      </c>
      <c r="B3" s="142"/>
      <c r="C3" s="142"/>
      <c r="D3" s="142"/>
      <c r="E3" s="142"/>
      <c r="F3" s="142"/>
      <c r="G3" s="142"/>
      <c r="H3" s="142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42" t="s">
        <v>66</v>
      </c>
      <c r="B5" s="142"/>
      <c r="C5" s="142"/>
      <c r="D5" s="142"/>
      <c r="E5" s="142"/>
      <c r="F5" s="142"/>
      <c r="G5" s="142"/>
      <c r="H5" s="142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35</v>
      </c>
      <c r="D7" s="20" t="s">
        <v>39</v>
      </c>
      <c r="E7" s="21" t="s">
        <v>40</v>
      </c>
      <c r="F7" s="21" t="s">
        <v>37</v>
      </c>
      <c r="G7" s="21" t="s">
        <v>31</v>
      </c>
      <c r="H7" s="21" t="s">
        <v>38</v>
      </c>
    </row>
    <row r="8" spans="1:8" x14ac:dyDescent="0.25">
      <c r="A8" s="39"/>
      <c r="B8" s="40"/>
      <c r="C8" s="38" t="s">
        <v>68</v>
      </c>
      <c r="D8" s="40"/>
      <c r="E8" s="39"/>
      <c r="F8" s="39"/>
      <c r="G8" s="39"/>
      <c r="H8" s="39"/>
    </row>
    <row r="9" spans="1:8" ht="25.5" x14ac:dyDescent="0.25">
      <c r="A9" s="11">
        <v>8</v>
      </c>
      <c r="B9" s="11"/>
      <c r="C9" s="11" t="s">
        <v>14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21</v>
      </c>
      <c r="D10" s="8"/>
      <c r="E10" s="9"/>
      <c r="F10" s="9"/>
      <c r="G10" s="9"/>
      <c r="H10" s="9"/>
    </row>
    <row r="11" spans="1:8" x14ac:dyDescent="0.25">
      <c r="A11" s="11"/>
      <c r="B11" s="16"/>
      <c r="C11" s="42"/>
      <c r="D11" s="8"/>
      <c r="E11" s="9"/>
      <c r="F11" s="9"/>
      <c r="G11" s="9"/>
      <c r="H11" s="9"/>
    </row>
    <row r="12" spans="1:8" x14ac:dyDescent="0.25">
      <c r="A12" s="11"/>
      <c r="B12" s="16"/>
      <c r="C12" s="38" t="s">
        <v>71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15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22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42" t="s">
        <v>36</v>
      </c>
      <c r="B1" s="142"/>
      <c r="C1" s="142"/>
      <c r="D1" s="142"/>
      <c r="E1" s="142"/>
      <c r="F1" s="142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42" t="s">
        <v>17</v>
      </c>
      <c r="B3" s="142"/>
      <c r="C3" s="142"/>
      <c r="D3" s="142"/>
      <c r="E3" s="142"/>
      <c r="F3" s="142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142" t="s">
        <v>67</v>
      </c>
      <c r="B5" s="142"/>
      <c r="C5" s="142"/>
      <c r="D5" s="142"/>
      <c r="E5" s="142"/>
      <c r="F5" s="142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57</v>
      </c>
      <c r="B7" s="20" t="s">
        <v>39</v>
      </c>
      <c r="C7" s="21" t="s">
        <v>40</v>
      </c>
      <c r="D7" s="21" t="s">
        <v>37</v>
      </c>
      <c r="E7" s="21" t="s">
        <v>31</v>
      </c>
      <c r="F7" s="21" t="s">
        <v>38</v>
      </c>
    </row>
    <row r="8" spans="1:6" x14ac:dyDescent="0.25">
      <c r="A8" s="11" t="s">
        <v>68</v>
      </c>
      <c r="B8" s="8"/>
      <c r="C8" s="9"/>
      <c r="D8" s="9"/>
      <c r="E8" s="9"/>
      <c r="F8" s="9"/>
    </row>
    <row r="9" spans="1:6" ht="25.5" x14ac:dyDescent="0.25">
      <c r="A9" s="11" t="s">
        <v>69</v>
      </c>
      <c r="B9" s="8"/>
      <c r="C9" s="9"/>
      <c r="D9" s="9"/>
      <c r="E9" s="9"/>
      <c r="F9" s="9"/>
    </row>
    <row r="10" spans="1:6" ht="25.5" x14ac:dyDescent="0.25">
      <c r="A10" s="18" t="s">
        <v>70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71</v>
      </c>
      <c r="B12" s="8"/>
      <c r="C12" s="9"/>
      <c r="D12" s="9"/>
      <c r="E12" s="9"/>
      <c r="F12" s="9"/>
    </row>
    <row r="13" spans="1:6" x14ac:dyDescent="0.25">
      <c r="A13" s="26" t="s">
        <v>62</v>
      </c>
      <c r="B13" s="8"/>
      <c r="C13" s="9"/>
      <c r="D13" s="9"/>
      <c r="E13" s="9"/>
      <c r="F13" s="9"/>
    </row>
    <row r="14" spans="1:6" x14ac:dyDescent="0.25">
      <c r="A14" s="13" t="s">
        <v>63</v>
      </c>
      <c r="B14" s="8"/>
      <c r="C14" s="9"/>
      <c r="D14" s="9"/>
      <c r="E14" s="9"/>
      <c r="F14" s="10"/>
    </row>
    <row r="15" spans="1:6" x14ac:dyDescent="0.25">
      <c r="A15" s="26" t="s">
        <v>64</v>
      </c>
      <c r="B15" s="8"/>
      <c r="C15" s="9"/>
      <c r="D15" s="9"/>
      <c r="E15" s="9"/>
      <c r="F15" s="10"/>
    </row>
    <row r="16" spans="1:6" x14ac:dyDescent="0.25">
      <c r="A16" s="13" t="s">
        <v>65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tabSelected="1" topLeftCell="A82" workbookViewId="0">
      <selection activeCell="E94" sqref="E9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42" t="s">
        <v>36</v>
      </c>
      <c r="B1" s="142"/>
      <c r="C1" s="142"/>
      <c r="D1" s="142"/>
      <c r="E1" s="142"/>
      <c r="F1" s="142"/>
      <c r="G1" s="142"/>
      <c r="H1" s="142"/>
      <c r="I1" s="142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142" t="s">
        <v>16</v>
      </c>
      <c r="B3" s="144"/>
      <c r="C3" s="144"/>
      <c r="D3" s="144"/>
      <c r="E3" s="144"/>
      <c r="F3" s="144"/>
      <c r="G3" s="144"/>
      <c r="H3" s="144"/>
      <c r="I3" s="144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96" t="s">
        <v>18</v>
      </c>
      <c r="B5" s="197"/>
      <c r="C5" s="198"/>
      <c r="D5" s="20" t="s">
        <v>19</v>
      </c>
      <c r="E5" s="20" t="s">
        <v>39</v>
      </c>
      <c r="F5" s="21" t="s">
        <v>40</v>
      </c>
      <c r="G5" s="21" t="s">
        <v>37</v>
      </c>
      <c r="H5" s="21" t="s">
        <v>31</v>
      </c>
      <c r="I5" s="21" t="s">
        <v>38</v>
      </c>
    </row>
    <row r="6" spans="1:9" x14ac:dyDescent="0.25">
      <c r="A6" s="85"/>
      <c r="B6" s="86"/>
      <c r="C6" s="87"/>
      <c r="D6" s="88"/>
      <c r="E6" s="89">
        <f>SUM(E7+E66)</f>
        <v>483921.31</v>
      </c>
      <c r="F6" s="91">
        <f>F7+F66</f>
        <v>765346.98</v>
      </c>
      <c r="G6" s="91">
        <f>SUM(G7+G66)</f>
        <v>775758.67</v>
      </c>
      <c r="H6" s="91">
        <f>SUM(H7+H66)</f>
        <v>791256.53</v>
      </c>
      <c r="I6" s="91">
        <f>SUM(I7+I66)</f>
        <v>811037.96000000008</v>
      </c>
    </row>
    <row r="7" spans="1:9" x14ac:dyDescent="0.25">
      <c r="A7" s="180" t="s">
        <v>103</v>
      </c>
      <c r="B7" s="181"/>
      <c r="C7" s="182"/>
      <c r="D7" s="30" t="s">
        <v>104</v>
      </c>
      <c r="E7" s="80">
        <f>SUM(E8+E45)</f>
        <v>464743.3</v>
      </c>
      <c r="F7" s="81">
        <f>SUM(F8+F45)</f>
        <v>739342.79</v>
      </c>
      <c r="G7" s="81">
        <f>(G8+G45)</f>
        <v>749141.87</v>
      </c>
      <c r="H7" s="81">
        <f>SUM(H8+H45)</f>
        <v>767587.22</v>
      </c>
      <c r="I7" s="81">
        <f>SUM(I8+I45)</f>
        <v>786776.92</v>
      </c>
    </row>
    <row r="8" spans="1:9" s="111" customFormat="1" ht="31.5" customHeight="1" x14ac:dyDescent="0.25">
      <c r="A8" s="180" t="s">
        <v>105</v>
      </c>
      <c r="B8" s="181"/>
      <c r="C8" s="182"/>
      <c r="D8" s="118" t="s">
        <v>106</v>
      </c>
      <c r="E8" s="80">
        <f>SUM(E10+E42)</f>
        <v>56415.989999999991</v>
      </c>
      <c r="F8" s="81">
        <f>SUM(F10+F42)</f>
        <v>151213.32</v>
      </c>
      <c r="G8" s="81">
        <f>SUM(G10+G42)</f>
        <v>55058.899999999994</v>
      </c>
      <c r="H8" s="81">
        <f>SUM(H10+H42)</f>
        <v>56435.380000000005</v>
      </c>
      <c r="I8" s="81">
        <f>SUM(I10+I42)</f>
        <v>57846.280000000006</v>
      </c>
    </row>
    <row r="9" spans="1:9" x14ac:dyDescent="0.25">
      <c r="A9" s="183" t="s">
        <v>107</v>
      </c>
      <c r="B9" s="184"/>
      <c r="C9" s="185"/>
      <c r="D9" s="37" t="s">
        <v>108</v>
      </c>
      <c r="E9" s="58"/>
      <c r="F9" s="59"/>
      <c r="G9" s="59"/>
      <c r="H9" s="59"/>
      <c r="I9" s="60"/>
    </row>
    <row r="10" spans="1:9" s="111" customFormat="1" x14ac:dyDescent="0.25">
      <c r="A10" s="180">
        <v>3</v>
      </c>
      <c r="B10" s="181"/>
      <c r="C10" s="182"/>
      <c r="D10" s="118" t="s">
        <v>9</v>
      </c>
      <c r="E10" s="80">
        <f>E11</f>
        <v>55058.899999999994</v>
      </c>
      <c r="F10" s="81">
        <f>F12</f>
        <v>19898.169999999998</v>
      </c>
      <c r="G10" s="81">
        <f>G11</f>
        <v>55058.899999999994</v>
      </c>
      <c r="H10" s="81">
        <f>H11</f>
        <v>56435.380000000005</v>
      </c>
      <c r="I10" s="82">
        <f>I11</f>
        <v>57846.280000000006</v>
      </c>
    </row>
    <row r="11" spans="1:9" s="111" customFormat="1" x14ac:dyDescent="0.25">
      <c r="A11" s="116">
        <v>32</v>
      </c>
      <c r="B11" s="117"/>
      <c r="C11" s="118"/>
      <c r="D11" s="118" t="s">
        <v>20</v>
      </c>
      <c r="E11" s="80">
        <f>SUM(E12+E17+E26+E36)</f>
        <v>55058.899999999994</v>
      </c>
      <c r="F11" s="81"/>
      <c r="G11" s="81">
        <f>SUM(G12+G17+G26+G36)</f>
        <v>55058.899999999994</v>
      </c>
      <c r="H11" s="81">
        <f>SUM(H12+H17+H26+H36)</f>
        <v>56435.380000000005</v>
      </c>
      <c r="I11" s="82">
        <f>SUM(I12+I17+I26+I36)</f>
        <v>57846.280000000006</v>
      </c>
    </row>
    <row r="12" spans="1:9" s="111" customFormat="1" x14ac:dyDescent="0.25">
      <c r="A12" s="186">
        <v>321</v>
      </c>
      <c r="B12" s="187"/>
      <c r="C12" s="188"/>
      <c r="D12" s="118" t="s">
        <v>151</v>
      </c>
      <c r="E12" s="80">
        <f>SUM(E13:E16)</f>
        <v>20599.239999999998</v>
      </c>
      <c r="F12" s="81">
        <f>SUM(F13:F16)</f>
        <v>19898.169999999998</v>
      </c>
      <c r="G12" s="81">
        <f>SUM(G13:G16)</f>
        <v>20599.239999999998</v>
      </c>
      <c r="H12" s="81">
        <f>SUM(H13:H16)</f>
        <v>21114.22</v>
      </c>
      <c r="I12" s="82">
        <f>SUM(I13:I16)</f>
        <v>21642.080000000002</v>
      </c>
    </row>
    <row r="13" spans="1:9" x14ac:dyDescent="0.25">
      <c r="A13" s="113">
        <v>32111</v>
      </c>
      <c r="B13" s="114"/>
      <c r="C13" s="115"/>
      <c r="D13" s="112" t="s">
        <v>152</v>
      </c>
      <c r="E13" s="58">
        <v>1300</v>
      </c>
      <c r="F13" s="59">
        <v>1300</v>
      </c>
      <c r="G13" s="59">
        <v>1300</v>
      </c>
      <c r="H13" s="59">
        <v>1332.5</v>
      </c>
      <c r="I13" s="60">
        <v>1365.81</v>
      </c>
    </row>
    <row r="14" spans="1:9" ht="25.5" x14ac:dyDescent="0.25">
      <c r="A14" s="113">
        <v>32121</v>
      </c>
      <c r="B14" s="114"/>
      <c r="C14" s="115"/>
      <c r="D14" s="112" t="s">
        <v>193</v>
      </c>
      <c r="E14" s="58">
        <v>16000</v>
      </c>
      <c r="F14" s="59">
        <v>16000</v>
      </c>
      <c r="G14" s="59">
        <v>16000</v>
      </c>
      <c r="H14" s="59">
        <v>16400</v>
      </c>
      <c r="I14" s="60">
        <v>16810</v>
      </c>
    </row>
    <row r="15" spans="1:9" x14ac:dyDescent="0.25">
      <c r="A15" s="113">
        <v>32131</v>
      </c>
      <c r="B15" s="114"/>
      <c r="C15" s="115"/>
      <c r="D15" s="112" t="s">
        <v>194</v>
      </c>
      <c r="E15" s="58">
        <v>600</v>
      </c>
      <c r="F15" s="59">
        <v>598.16999999999996</v>
      </c>
      <c r="G15" s="59">
        <v>600</v>
      </c>
      <c r="H15" s="59">
        <v>615</v>
      </c>
      <c r="I15" s="60">
        <v>630.38</v>
      </c>
    </row>
    <row r="16" spans="1:9" x14ac:dyDescent="0.25">
      <c r="A16" s="113">
        <v>32141</v>
      </c>
      <c r="B16" s="114"/>
      <c r="C16" s="115"/>
      <c r="D16" s="112" t="s">
        <v>195</v>
      </c>
      <c r="E16" s="58">
        <v>2699.24</v>
      </c>
      <c r="F16" s="59">
        <v>2000</v>
      </c>
      <c r="G16" s="59">
        <v>2699.24</v>
      </c>
      <c r="H16" s="59">
        <v>2766.72</v>
      </c>
      <c r="I16" s="60">
        <v>2835.89</v>
      </c>
    </row>
    <row r="17" spans="1:9" s="111" customFormat="1" x14ac:dyDescent="0.25">
      <c r="A17" s="119">
        <v>322</v>
      </c>
      <c r="B17" s="125"/>
      <c r="C17" s="126"/>
      <c r="D17" s="118" t="s">
        <v>156</v>
      </c>
      <c r="E17" s="80">
        <f>SUM(E18:E25)</f>
        <v>20605.580000000002</v>
      </c>
      <c r="F17" s="81">
        <f>SUM(F18:F25)</f>
        <v>20645.48</v>
      </c>
      <c r="G17" s="81">
        <f>SUM(G18:G25)</f>
        <v>20605.580000000002</v>
      </c>
      <c r="H17" s="81">
        <f>SUM(H18:H25)</f>
        <v>21120.719999999998</v>
      </c>
      <c r="I17" s="82">
        <f>SUM(I18:I25)</f>
        <v>21648.760000000002</v>
      </c>
    </row>
    <row r="18" spans="1:9" x14ac:dyDescent="0.25">
      <c r="A18" s="113">
        <v>32211</v>
      </c>
      <c r="B18" s="114"/>
      <c r="C18" s="115"/>
      <c r="D18" s="112" t="s">
        <v>157</v>
      </c>
      <c r="E18" s="58">
        <v>3500</v>
      </c>
      <c r="F18" s="59">
        <v>3500</v>
      </c>
      <c r="G18" s="59">
        <v>3500</v>
      </c>
      <c r="H18" s="59">
        <v>3587.5</v>
      </c>
      <c r="I18" s="60">
        <v>3677.19</v>
      </c>
    </row>
    <row r="19" spans="1:9" x14ac:dyDescent="0.25">
      <c r="A19" s="113">
        <v>32221</v>
      </c>
      <c r="B19" s="114"/>
      <c r="C19" s="115"/>
      <c r="D19" s="112" t="s">
        <v>158</v>
      </c>
      <c r="E19" s="58">
        <v>2600</v>
      </c>
      <c r="F19" s="59">
        <v>2600</v>
      </c>
      <c r="G19" s="59">
        <v>2600</v>
      </c>
      <c r="H19" s="59">
        <v>2665</v>
      </c>
      <c r="I19" s="60">
        <v>2731.63</v>
      </c>
    </row>
    <row r="20" spans="1:9" x14ac:dyDescent="0.25">
      <c r="A20" s="113">
        <v>32231</v>
      </c>
      <c r="B20" s="114"/>
      <c r="C20" s="115"/>
      <c r="D20" s="112" t="s">
        <v>196</v>
      </c>
      <c r="E20" s="58">
        <v>2000</v>
      </c>
      <c r="F20" s="59">
        <v>2239.0100000000002</v>
      </c>
      <c r="G20" s="59">
        <v>2000</v>
      </c>
      <c r="H20" s="59">
        <v>2050</v>
      </c>
      <c r="I20" s="60">
        <v>2101.25</v>
      </c>
    </row>
    <row r="21" spans="1:9" x14ac:dyDescent="0.25">
      <c r="A21" s="113">
        <v>32233</v>
      </c>
      <c r="B21" s="114"/>
      <c r="C21" s="115"/>
      <c r="D21" s="112" t="s">
        <v>197</v>
      </c>
      <c r="E21" s="58">
        <v>199.08</v>
      </c>
      <c r="F21" s="59">
        <v>199.08</v>
      </c>
      <c r="G21" s="59">
        <v>199.08</v>
      </c>
      <c r="H21" s="59">
        <v>204.06</v>
      </c>
      <c r="I21" s="60">
        <v>209.16</v>
      </c>
    </row>
    <row r="22" spans="1:9" x14ac:dyDescent="0.25">
      <c r="A22" s="113">
        <v>32234</v>
      </c>
      <c r="B22" s="114"/>
      <c r="C22" s="115"/>
      <c r="D22" s="112" t="s">
        <v>198</v>
      </c>
      <c r="E22" s="58">
        <v>12000</v>
      </c>
      <c r="F22" s="59">
        <v>12000</v>
      </c>
      <c r="G22" s="59">
        <v>12000</v>
      </c>
      <c r="H22" s="59">
        <v>12300</v>
      </c>
      <c r="I22" s="60">
        <v>12607.5</v>
      </c>
    </row>
    <row r="23" spans="1:9" x14ac:dyDescent="0.25">
      <c r="A23" s="113">
        <v>32241</v>
      </c>
      <c r="B23" s="114"/>
      <c r="C23" s="115"/>
      <c r="D23" s="112" t="s">
        <v>199</v>
      </c>
      <c r="E23" s="58">
        <v>72</v>
      </c>
      <c r="F23" s="59">
        <v>72.89</v>
      </c>
      <c r="G23" s="59">
        <v>72</v>
      </c>
      <c r="H23" s="59">
        <v>73.8</v>
      </c>
      <c r="I23" s="60">
        <v>75.650000000000006</v>
      </c>
    </row>
    <row r="24" spans="1:9" x14ac:dyDescent="0.25">
      <c r="A24" s="113">
        <v>32251</v>
      </c>
      <c r="B24" s="114"/>
      <c r="C24" s="115"/>
      <c r="D24" s="112" t="s">
        <v>161</v>
      </c>
      <c r="E24" s="58">
        <v>34.5</v>
      </c>
      <c r="F24" s="59">
        <v>34.5</v>
      </c>
      <c r="G24" s="59">
        <v>34.5</v>
      </c>
      <c r="H24" s="59">
        <v>35.36</v>
      </c>
      <c r="I24" s="60">
        <v>36.25</v>
      </c>
    </row>
    <row r="25" spans="1:9" x14ac:dyDescent="0.25">
      <c r="A25" s="113">
        <v>32271</v>
      </c>
      <c r="B25" s="114"/>
      <c r="C25" s="115"/>
      <c r="D25" s="112" t="s">
        <v>200</v>
      </c>
      <c r="E25" s="58">
        <v>200</v>
      </c>
      <c r="F25" s="59">
        <v>0</v>
      </c>
      <c r="G25" s="59">
        <v>200</v>
      </c>
      <c r="H25" s="59">
        <v>205</v>
      </c>
      <c r="I25" s="60">
        <v>210.13</v>
      </c>
    </row>
    <row r="26" spans="1:9" s="111" customFormat="1" x14ac:dyDescent="0.25">
      <c r="A26" s="119">
        <v>323</v>
      </c>
      <c r="B26" s="125"/>
      <c r="C26" s="126"/>
      <c r="D26" s="118" t="s">
        <v>163</v>
      </c>
      <c r="E26" s="80">
        <f>SUM(E27:E35)</f>
        <v>13244.16</v>
      </c>
      <c r="F26" s="81">
        <f>SUM(F27:F35)</f>
        <v>12303.339999999998</v>
      </c>
      <c r="G26" s="81">
        <f>SUM(G27:G35)</f>
        <v>13244.16</v>
      </c>
      <c r="H26" s="81">
        <f>SUM(H27:H35)</f>
        <v>13575.27</v>
      </c>
      <c r="I26" s="82">
        <f>SUM(I27:I35)</f>
        <v>13914.650000000001</v>
      </c>
    </row>
    <row r="27" spans="1:9" x14ac:dyDescent="0.25">
      <c r="A27" s="113">
        <v>32311</v>
      </c>
      <c r="B27" s="114"/>
      <c r="C27" s="115"/>
      <c r="D27" s="112" t="s">
        <v>201</v>
      </c>
      <c r="E27" s="58">
        <v>1200</v>
      </c>
      <c r="F27" s="59">
        <v>1200</v>
      </c>
      <c r="G27" s="59">
        <v>1200</v>
      </c>
      <c r="H27" s="59">
        <v>1230</v>
      </c>
      <c r="I27" s="60">
        <v>1260.75</v>
      </c>
    </row>
    <row r="28" spans="1:9" x14ac:dyDescent="0.25">
      <c r="A28" s="113">
        <v>32321</v>
      </c>
      <c r="B28" s="114"/>
      <c r="C28" s="115"/>
      <c r="D28" s="112" t="s">
        <v>165</v>
      </c>
      <c r="E28" s="58">
        <v>4911</v>
      </c>
      <c r="F28" s="59">
        <v>4910.74</v>
      </c>
      <c r="G28" s="59">
        <v>4911</v>
      </c>
      <c r="H28" s="59">
        <v>5033.78</v>
      </c>
      <c r="I28" s="60">
        <v>5159.62</v>
      </c>
    </row>
    <row r="29" spans="1:9" x14ac:dyDescent="0.25">
      <c r="A29" s="113">
        <v>32332</v>
      </c>
      <c r="B29" s="114"/>
      <c r="C29" s="115"/>
      <c r="D29" s="112" t="s">
        <v>202</v>
      </c>
      <c r="E29" s="58">
        <v>0</v>
      </c>
      <c r="F29" s="59">
        <v>248.85</v>
      </c>
      <c r="G29" s="59">
        <v>0</v>
      </c>
      <c r="H29" s="59">
        <v>0</v>
      </c>
      <c r="I29" s="60">
        <v>0</v>
      </c>
    </row>
    <row r="30" spans="1:9" x14ac:dyDescent="0.25">
      <c r="A30" s="113">
        <v>32341</v>
      </c>
      <c r="B30" s="114"/>
      <c r="C30" s="115"/>
      <c r="D30" s="112" t="s">
        <v>167</v>
      </c>
      <c r="E30" s="58">
        <v>1875</v>
      </c>
      <c r="F30" s="59">
        <v>1874.71</v>
      </c>
      <c r="G30" s="59">
        <v>1875</v>
      </c>
      <c r="H30" s="59">
        <v>1921.88</v>
      </c>
      <c r="I30" s="60">
        <v>1969.92</v>
      </c>
    </row>
    <row r="31" spans="1:9" x14ac:dyDescent="0.25">
      <c r="A31" s="113">
        <v>32359</v>
      </c>
      <c r="B31" s="114"/>
      <c r="C31" s="115"/>
      <c r="D31" s="112" t="s">
        <v>203</v>
      </c>
      <c r="E31" s="58">
        <v>200</v>
      </c>
      <c r="F31" s="59">
        <v>0</v>
      </c>
      <c r="G31" s="59">
        <v>200</v>
      </c>
      <c r="H31" s="59">
        <v>205</v>
      </c>
      <c r="I31" s="60">
        <v>210.13</v>
      </c>
    </row>
    <row r="32" spans="1:9" x14ac:dyDescent="0.25">
      <c r="A32" s="113">
        <v>32361</v>
      </c>
      <c r="B32" s="114"/>
      <c r="C32" s="115"/>
      <c r="D32" s="112" t="s">
        <v>204</v>
      </c>
      <c r="E32" s="58">
        <v>1250</v>
      </c>
      <c r="F32" s="59">
        <v>100</v>
      </c>
      <c r="G32" s="59">
        <v>1250</v>
      </c>
      <c r="H32" s="59">
        <v>1281.25</v>
      </c>
      <c r="I32" s="60">
        <v>1313.28</v>
      </c>
    </row>
    <row r="33" spans="1:9" x14ac:dyDescent="0.25">
      <c r="A33" s="113">
        <v>32379</v>
      </c>
      <c r="B33" s="114"/>
      <c r="C33" s="115"/>
      <c r="D33" s="112" t="s">
        <v>205</v>
      </c>
      <c r="E33" s="58">
        <v>50</v>
      </c>
      <c r="F33" s="59">
        <v>210</v>
      </c>
      <c r="G33" s="59">
        <v>50</v>
      </c>
      <c r="H33" s="59">
        <v>51.25</v>
      </c>
      <c r="I33" s="60">
        <v>52.53</v>
      </c>
    </row>
    <row r="34" spans="1:9" x14ac:dyDescent="0.25">
      <c r="A34" s="113">
        <v>32381</v>
      </c>
      <c r="B34" s="114"/>
      <c r="C34" s="115"/>
      <c r="D34" s="112" t="s">
        <v>171</v>
      </c>
      <c r="E34" s="58">
        <v>3678.16</v>
      </c>
      <c r="F34" s="59">
        <v>3678.16</v>
      </c>
      <c r="G34" s="59">
        <v>3678.16</v>
      </c>
      <c r="H34" s="59">
        <v>3770.11</v>
      </c>
      <c r="I34" s="60">
        <v>3864.37</v>
      </c>
    </row>
    <row r="35" spans="1:9" x14ac:dyDescent="0.25">
      <c r="A35" s="113">
        <v>32399</v>
      </c>
      <c r="B35" s="114"/>
      <c r="C35" s="115"/>
      <c r="D35" s="112" t="s">
        <v>172</v>
      </c>
      <c r="E35" s="58">
        <v>80</v>
      </c>
      <c r="F35" s="59">
        <v>80.88</v>
      </c>
      <c r="G35" s="59">
        <v>80</v>
      </c>
      <c r="H35" s="59">
        <v>82</v>
      </c>
      <c r="I35" s="60">
        <v>84.05</v>
      </c>
    </row>
    <row r="36" spans="1:9" s="111" customFormat="1" ht="25.5" x14ac:dyDescent="0.25">
      <c r="A36" s="119">
        <v>329</v>
      </c>
      <c r="B36" s="125"/>
      <c r="C36" s="126"/>
      <c r="D36" s="118" t="s">
        <v>206</v>
      </c>
      <c r="E36" s="80">
        <f>SUM(E37:E41)</f>
        <v>609.91999999999996</v>
      </c>
      <c r="F36" s="81"/>
      <c r="G36" s="81">
        <f>SUM(G37:G41)</f>
        <v>609.91999999999996</v>
      </c>
      <c r="H36" s="81">
        <f>SUM(H37:H41)</f>
        <v>625.16999999999996</v>
      </c>
      <c r="I36" s="82">
        <f>SUM(I37:I41)</f>
        <v>640.79</v>
      </c>
    </row>
    <row r="37" spans="1:9" x14ac:dyDescent="0.25">
      <c r="A37" s="113">
        <v>32921</v>
      </c>
      <c r="B37" s="114"/>
      <c r="C37" s="115"/>
      <c r="D37" s="112" t="s">
        <v>176</v>
      </c>
      <c r="E37" s="58">
        <v>189.92</v>
      </c>
      <c r="F37" s="59">
        <v>189.82</v>
      </c>
      <c r="G37" s="59">
        <v>189.92</v>
      </c>
      <c r="H37" s="59">
        <v>194.67</v>
      </c>
      <c r="I37" s="60">
        <v>199.53</v>
      </c>
    </row>
    <row r="38" spans="1:9" x14ac:dyDescent="0.25">
      <c r="A38" s="113">
        <v>32931</v>
      </c>
      <c r="B38" s="114"/>
      <c r="C38" s="115"/>
      <c r="D38" s="112" t="s">
        <v>177</v>
      </c>
      <c r="E38" s="58">
        <v>300</v>
      </c>
      <c r="F38" s="59">
        <v>0</v>
      </c>
      <c r="G38" s="59">
        <v>300</v>
      </c>
      <c r="H38" s="59">
        <v>307.5</v>
      </c>
      <c r="I38" s="60">
        <v>315.19</v>
      </c>
    </row>
    <row r="39" spans="1:9" x14ac:dyDescent="0.25">
      <c r="A39" s="113">
        <v>32941</v>
      </c>
      <c r="B39" s="114"/>
      <c r="C39" s="115"/>
      <c r="D39" s="112" t="s">
        <v>178</v>
      </c>
      <c r="E39" s="58">
        <v>50</v>
      </c>
      <c r="F39" s="59">
        <v>311</v>
      </c>
      <c r="G39" s="59">
        <v>50</v>
      </c>
      <c r="H39" s="59">
        <v>51.25</v>
      </c>
      <c r="I39" s="60">
        <v>52.53</v>
      </c>
    </row>
    <row r="40" spans="1:9" x14ac:dyDescent="0.25">
      <c r="A40" s="113">
        <v>32951</v>
      </c>
      <c r="B40" s="114"/>
      <c r="C40" s="115"/>
      <c r="D40" s="112" t="s">
        <v>207</v>
      </c>
      <c r="E40" s="58">
        <v>20</v>
      </c>
      <c r="F40" s="59">
        <v>26.55</v>
      </c>
      <c r="G40" s="59">
        <v>20</v>
      </c>
      <c r="H40" s="59">
        <v>20.5</v>
      </c>
      <c r="I40" s="60">
        <v>21.01</v>
      </c>
    </row>
    <row r="41" spans="1:9" x14ac:dyDescent="0.25">
      <c r="A41" s="113">
        <v>32999</v>
      </c>
      <c r="B41" s="114"/>
      <c r="C41" s="115"/>
      <c r="D41" s="112" t="s">
        <v>208</v>
      </c>
      <c r="E41" s="58">
        <v>50</v>
      </c>
      <c r="F41" s="59">
        <v>80.88</v>
      </c>
      <c r="G41" s="59">
        <v>50</v>
      </c>
      <c r="H41" s="59">
        <v>51.25</v>
      </c>
      <c r="I41" s="60">
        <v>52.53</v>
      </c>
    </row>
    <row r="42" spans="1:9" ht="25.5" x14ac:dyDescent="0.25">
      <c r="A42" s="66">
        <v>4</v>
      </c>
      <c r="B42" s="69"/>
      <c r="C42" s="70"/>
      <c r="D42" s="67" t="s">
        <v>109</v>
      </c>
      <c r="E42" s="80">
        <f>SUM(E43:E44)</f>
        <v>1357.09</v>
      </c>
      <c r="F42" s="81">
        <f>SUM(F43:F44)</f>
        <v>131315.15</v>
      </c>
      <c r="G42" s="81">
        <f>SUM(G43:G44)</f>
        <v>0</v>
      </c>
      <c r="H42" s="81">
        <f>SUM(H43:H44)</f>
        <v>0</v>
      </c>
      <c r="I42" s="82">
        <f>SUM(I43:I44)</f>
        <v>0</v>
      </c>
    </row>
    <row r="43" spans="1:9" ht="25.5" x14ac:dyDescent="0.25">
      <c r="A43" s="68">
        <v>42</v>
      </c>
      <c r="B43" s="69"/>
      <c r="C43" s="70"/>
      <c r="D43" s="67" t="s">
        <v>34</v>
      </c>
      <c r="E43" s="58">
        <v>1357.09</v>
      </c>
      <c r="F43" s="59">
        <v>3981.68</v>
      </c>
      <c r="G43" s="59">
        <v>0</v>
      </c>
      <c r="H43" s="59">
        <v>0</v>
      </c>
      <c r="I43" s="60">
        <v>0</v>
      </c>
    </row>
    <row r="44" spans="1:9" ht="25.5" x14ac:dyDescent="0.25">
      <c r="A44" s="68">
        <v>45</v>
      </c>
      <c r="B44" s="69"/>
      <c r="C44" s="70"/>
      <c r="D44" s="67" t="s">
        <v>83</v>
      </c>
      <c r="E44" s="58">
        <v>0</v>
      </c>
      <c r="F44" s="59">
        <v>127333.47</v>
      </c>
      <c r="G44" s="59">
        <v>0</v>
      </c>
      <c r="H44" s="59">
        <v>0</v>
      </c>
      <c r="I44" s="60">
        <v>0</v>
      </c>
    </row>
    <row r="45" spans="1:9" s="111" customFormat="1" ht="33" customHeight="1" x14ac:dyDescent="0.25">
      <c r="A45" s="169" t="s">
        <v>110</v>
      </c>
      <c r="B45" s="170"/>
      <c r="C45" s="171"/>
      <c r="D45" s="118" t="s">
        <v>111</v>
      </c>
      <c r="E45" s="80">
        <f>SUM(E47+E64)</f>
        <v>408327.31</v>
      </c>
      <c r="F45" s="81">
        <f>SUM(F47+F64)</f>
        <v>588129.47000000009</v>
      </c>
      <c r="G45" s="81">
        <f>SUM(G47+G64)</f>
        <v>694082.97</v>
      </c>
      <c r="H45" s="81">
        <f>(H47+H64)</f>
        <v>711151.84</v>
      </c>
      <c r="I45" s="82">
        <f>SUM(I47+I64)</f>
        <v>728930.64</v>
      </c>
    </row>
    <row r="46" spans="1:9" x14ac:dyDescent="0.25">
      <c r="A46" s="166" t="s">
        <v>112</v>
      </c>
      <c r="B46" s="172"/>
      <c r="C46" s="173"/>
      <c r="D46" s="65" t="s">
        <v>113</v>
      </c>
      <c r="E46" s="8"/>
      <c r="F46" s="9"/>
      <c r="G46" s="9"/>
      <c r="H46" s="9"/>
      <c r="I46" s="10"/>
    </row>
    <row r="47" spans="1:9" x14ac:dyDescent="0.25">
      <c r="A47" s="66">
        <v>3</v>
      </c>
      <c r="B47" s="69"/>
      <c r="C47" s="70"/>
      <c r="D47" s="67" t="s">
        <v>9</v>
      </c>
      <c r="E47" s="80">
        <f>SUM(E48:E62)</f>
        <v>407968.18</v>
      </c>
      <c r="F47" s="81">
        <f>SUM(F48+F54+F64)</f>
        <v>588120.29</v>
      </c>
      <c r="G47" s="81">
        <f>SUM(G48+G54)</f>
        <v>694073.78999999992</v>
      </c>
      <c r="H47" s="81">
        <f>SUM(H48+H54)</f>
        <v>711151.84</v>
      </c>
      <c r="I47" s="82">
        <f>SUM(I48+I54)</f>
        <v>728930.64</v>
      </c>
    </row>
    <row r="48" spans="1:9" s="111" customFormat="1" x14ac:dyDescent="0.25">
      <c r="A48" s="119">
        <v>31</v>
      </c>
      <c r="B48" s="125"/>
      <c r="C48" s="126"/>
      <c r="D48" s="118" t="s">
        <v>10</v>
      </c>
      <c r="E48" s="80">
        <v>402776.98</v>
      </c>
      <c r="F48" s="81">
        <f>SUM(F49:F53)</f>
        <v>581503.85</v>
      </c>
      <c r="G48" s="81">
        <f>SUM(G49:G52)</f>
        <v>692114.96</v>
      </c>
      <c r="H48" s="81">
        <f>SUM(H49:H52)</f>
        <v>709417.83</v>
      </c>
      <c r="I48" s="82">
        <f>SUM(I49:I52)</f>
        <v>727153.28</v>
      </c>
    </row>
    <row r="49" spans="1:9" x14ac:dyDescent="0.25">
      <c r="A49" s="113">
        <v>3111</v>
      </c>
      <c r="B49" s="114"/>
      <c r="C49" s="115"/>
      <c r="D49" s="112" t="s">
        <v>145</v>
      </c>
      <c r="E49" s="58"/>
      <c r="F49" s="59">
        <v>474704.01</v>
      </c>
      <c r="G49" s="59">
        <v>569686.19999999995</v>
      </c>
      <c r="H49" s="59">
        <v>583928.36</v>
      </c>
      <c r="I49" s="60">
        <v>598526.56000000006</v>
      </c>
    </row>
    <row r="50" spans="1:9" x14ac:dyDescent="0.25">
      <c r="A50" s="122">
        <v>31113</v>
      </c>
      <c r="B50" s="123"/>
      <c r="C50" s="124"/>
      <c r="D50" s="121" t="s">
        <v>146</v>
      </c>
      <c r="E50" s="58"/>
      <c r="F50" s="59">
        <v>5652.16</v>
      </c>
      <c r="G50" s="59"/>
      <c r="H50" s="59"/>
      <c r="I50" s="60"/>
    </row>
    <row r="51" spans="1:9" x14ac:dyDescent="0.25">
      <c r="A51" s="113">
        <v>3121</v>
      </c>
      <c r="B51" s="114"/>
      <c r="C51" s="115"/>
      <c r="D51" s="112" t="s">
        <v>211</v>
      </c>
      <c r="E51" s="58"/>
      <c r="F51" s="59">
        <v>22744.46</v>
      </c>
      <c r="G51" s="59">
        <v>28430.58</v>
      </c>
      <c r="H51" s="59">
        <v>29141.34</v>
      </c>
      <c r="I51" s="60">
        <v>29869.88</v>
      </c>
    </row>
    <row r="52" spans="1:9" x14ac:dyDescent="0.25">
      <c r="A52" s="113">
        <v>31321</v>
      </c>
      <c r="B52" s="114"/>
      <c r="C52" s="115"/>
      <c r="D52" s="112" t="s">
        <v>210</v>
      </c>
      <c r="E52" s="58"/>
      <c r="F52" s="59">
        <v>78331.820000000007</v>
      </c>
      <c r="G52" s="59">
        <v>93998.18</v>
      </c>
      <c r="H52" s="59">
        <v>96348.13</v>
      </c>
      <c r="I52" s="60">
        <v>98756.84</v>
      </c>
    </row>
    <row r="53" spans="1:9" x14ac:dyDescent="0.25">
      <c r="A53" s="122">
        <v>3133</v>
      </c>
      <c r="B53" s="123"/>
      <c r="C53" s="124"/>
      <c r="D53" s="121" t="s">
        <v>216</v>
      </c>
      <c r="E53" s="58"/>
      <c r="F53" s="59">
        <v>71.400000000000006</v>
      </c>
      <c r="G53" s="59"/>
      <c r="H53" s="59"/>
      <c r="I53" s="60"/>
    </row>
    <row r="54" spans="1:9" s="111" customFormat="1" x14ac:dyDescent="0.25">
      <c r="A54" s="119">
        <v>32</v>
      </c>
      <c r="B54" s="125"/>
      <c r="C54" s="126"/>
      <c r="D54" s="118" t="s">
        <v>20</v>
      </c>
      <c r="E54" s="80">
        <v>3471.56</v>
      </c>
      <c r="F54" s="81">
        <f>SUM(F55:F63)</f>
        <v>6607.26</v>
      </c>
      <c r="G54" s="81">
        <f>SUM(G58:G61)</f>
        <v>1958.83</v>
      </c>
      <c r="H54" s="81">
        <f>SUM(H58+H61)</f>
        <v>1734.01</v>
      </c>
      <c r="I54" s="82">
        <f>SUM(I58:I63)</f>
        <v>1777.36</v>
      </c>
    </row>
    <row r="55" spans="1:9" s="131" customFormat="1" x14ac:dyDescent="0.25">
      <c r="A55" s="122">
        <v>32221</v>
      </c>
      <c r="B55" s="123"/>
      <c r="C55" s="124"/>
      <c r="D55" s="121" t="s">
        <v>157</v>
      </c>
      <c r="E55" s="58"/>
      <c r="F55" s="59">
        <v>539.26</v>
      </c>
      <c r="G55" s="59"/>
      <c r="H55" s="59"/>
      <c r="I55" s="60"/>
    </row>
    <row r="56" spans="1:9" s="131" customFormat="1" x14ac:dyDescent="0.25">
      <c r="A56" s="122">
        <v>32371</v>
      </c>
      <c r="B56" s="123"/>
      <c r="C56" s="124"/>
      <c r="D56" s="121" t="s">
        <v>205</v>
      </c>
      <c r="E56" s="58"/>
      <c r="F56" s="59">
        <v>607.25</v>
      </c>
      <c r="G56" s="59"/>
      <c r="H56" s="59"/>
      <c r="I56" s="60"/>
    </row>
    <row r="57" spans="1:9" s="131" customFormat="1" x14ac:dyDescent="0.25">
      <c r="A57" s="122">
        <v>32411</v>
      </c>
      <c r="B57" s="123"/>
      <c r="C57" s="124"/>
      <c r="D57" s="121" t="s">
        <v>219</v>
      </c>
      <c r="E57" s="58"/>
      <c r="F57" s="59">
        <v>48</v>
      </c>
      <c r="G57" s="59"/>
      <c r="H57" s="59"/>
      <c r="I57" s="60"/>
    </row>
    <row r="58" spans="1:9" x14ac:dyDescent="0.25">
      <c r="A58" s="113">
        <v>3295</v>
      </c>
      <c r="B58" s="114"/>
      <c r="C58" s="115"/>
      <c r="D58" s="112" t="s">
        <v>209</v>
      </c>
      <c r="E58" s="58"/>
      <c r="F58" s="59">
        <v>1537.93</v>
      </c>
      <c r="G58" s="59">
        <v>1728.83</v>
      </c>
      <c r="H58" s="59">
        <v>1734.01</v>
      </c>
      <c r="I58" s="60">
        <v>1777.36</v>
      </c>
    </row>
    <row r="59" spans="1:9" x14ac:dyDescent="0.25">
      <c r="A59" s="122">
        <v>32952</v>
      </c>
      <c r="B59" s="123"/>
      <c r="C59" s="124"/>
      <c r="D59" s="121" t="s">
        <v>217</v>
      </c>
      <c r="E59" s="58"/>
      <c r="F59" s="59">
        <v>0</v>
      </c>
      <c r="G59" s="59"/>
      <c r="H59" s="59"/>
      <c r="I59" s="60"/>
    </row>
    <row r="60" spans="1:9" x14ac:dyDescent="0.25">
      <c r="A60" s="122">
        <v>3296</v>
      </c>
      <c r="B60" s="123"/>
      <c r="C60" s="124"/>
      <c r="D60" s="121" t="s">
        <v>218</v>
      </c>
      <c r="E60" s="58"/>
      <c r="F60" s="59">
        <v>1799.76</v>
      </c>
      <c r="G60" s="59"/>
      <c r="H60" s="59"/>
      <c r="I60" s="60"/>
    </row>
    <row r="61" spans="1:9" x14ac:dyDescent="0.25">
      <c r="A61" s="113">
        <v>3299</v>
      </c>
      <c r="B61" s="114"/>
      <c r="C61" s="115"/>
      <c r="D61" s="112" t="s">
        <v>208</v>
      </c>
      <c r="E61" s="58"/>
      <c r="F61" s="59"/>
      <c r="G61" s="59">
        <v>230</v>
      </c>
      <c r="H61" s="59">
        <v>0</v>
      </c>
      <c r="I61" s="60"/>
    </row>
    <row r="62" spans="1:9" x14ac:dyDescent="0.25">
      <c r="A62" s="68">
        <v>34</v>
      </c>
      <c r="B62" s="69"/>
      <c r="C62" s="70"/>
      <c r="D62" s="67" t="s">
        <v>84</v>
      </c>
      <c r="E62" s="58">
        <v>1719.64</v>
      </c>
      <c r="F62" s="59">
        <v>1838.68</v>
      </c>
      <c r="G62" s="59">
        <v>0</v>
      </c>
      <c r="H62" s="59">
        <v>0</v>
      </c>
      <c r="I62" s="60">
        <v>0</v>
      </c>
    </row>
    <row r="63" spans="1:9" x14ac:dyDescent="0.25">
      <c r="A63" s="75">
        <v>38</v>
      </c>
      <c r="B63" s="76"/>
      <c r="C63" s="77"/>
      <c r="D63" s="74" t="s">
        <v>133</v>
      </c>
      <c r="E63" s="58"/>
      <c r="F63" s="59">
        <v>236.38</v>
      </c>
      <c r="G63" s="59">
        <v>0</v>
      </c>
      <c r="H63" s="59">
        <v>0</v>
      </c>
      <c r="I63" s="60">
        <v>0</v>
      </c>
    </row>
    <row r="64" spans="1:9" ht="25.5" x14ac:dyDescent="0.25">
      <c r="A64" s="66">
        <v>4</v>
      </c>
      <c r="B64" s="69"/>
      <c r="C64" s="70"/>
      <c r="D64" s="67" t="s">
        <v>109</v>
      </c>
      <c r="E64" s="80">
        <f>E65</f>
        <v>359.13</v>
      </c>
      <c r="F64" s="81">
        <f>F65</f>
        <v>9.18</v>
      </c>
      <c r="G64" s="81">
        <f>G65</f>
        <v>9.18</v>
      </c>
      <c r="H64" s="81">
        <f>H65</f>
        <v>0</v>
      </c>
      <c r="I64" s="82">
        <f>I65</f>
        <v>0</v>
      </c>
    </row>
    <row r="65" spans="1:9" ht="25.5" x14ac:dyDescent="0.25">
      <c r="A65" s="68">
        <v>42</v>
      </c>
      <c r="B65" s="69"/>
      <c r="C65" s="70"/>
      <c r="D65" s="67" t="s">
        <v>34</v>
      </c>
      <c r="E65" s="58">
        <v>359.13</v>
      </c>
      <c r="F65" s="59">
        <v>9.18</v>
      </c>
      <c r="G65" s="59">
        <v>9.18</v>
      </c>
      <c r="H65" s="59">
        <v>0</v>
      </c>
      <c r="I65" s="60">
        <v>0</v>
      </c>
    </row>
    <row r="66" spans="1:9" ht="25.5" x14ac:dyDescent="0.25">
      <c r="A66" s="186" t="s">
        <v>114</v>
      </c>
      <c r="B66" s="189"/>
      <c r="C66" s="190"/>
      <c r="D66" s="78" t="s">
        <v>115</v>
      </c>
      <c r="E66" s="80">
        <f>SUM( E67+E74+E80)</f>
        <v>19178.010000000002</v>
      </c>
      <c r="F66" s="81">
        <f>SUM(F67+F74+F80+F107)</f>
        <v>26004.19</v>
      </c>
      <c r="G66" s="81">
        <f>SUM(G67+G74+G80+G107)</f>
        <v>26616.799999999999</v>
      </c>
      <c r="H66" s="81">
        <f>SUM(H67+H74+H80+H107)</f>
        <v>23669.31</v>
      </c>
      <c r="I66" s="60">
        <f>SUM(I67+I74+I80+I107)</f>
        <v>24261.040000000001</v>
      </c>
    </row>
    <row r="67" spans="1:9" s="111" customFormat="1" ht="24.75" customHeight="1" x14ac:dyDescent="0.25">
      <c r="A67" s="169" t="s">
        <v>116</v>
      </c>
      <c r="B67" s="170"/>
      <c r="C67" s="171"/>
      <c r="D67" s="118" t="s">
        <v>117</v>
      </c>
      <c r="E67" s="80">
        <f>E69</f>
        <v>5595.08</v>
      </c>
      <c r="F67" s="81">
        <f>F69</f>
        <v>1592</v>
      </c>
      <c r="G67" s="81">
        <f>G69</f>
        <v>3319</v>
      </c>
      <c r="H67" s="81">
        <f>H69</f>
        <v>3401.98</v>
      </c>
      <c r="I67" s="82">
        <f>I69</f>
        <v>3487.02</v>
      </c>
    </row>
    <row r="68" spans="1:9" x14ac:dyDescent="0.25">
      <c r="A68" s="166" t="s">
        <v>118</v>
      </c>
      <c r="B68" s="172"/>
      <c r="C68" s="173"/>
      <c r="D68" s="74" t="s">
        <v>119</v>
      </c>
      <c r="E68" s="8"/>
      <c r="F68" s="9"/>
      <c r="G68" s="9"/>
      <c r="H68" s="9"/>
      <c r="I68" s="10"/>
    </row>
    <row r="69" spans="1:9" x14ac:dyDescent="0.25">
      <c r="A69" s="116">
        <v>3</v>
      </c>
      <c r="B69" s="125"/>
      <c r="C69" s="126"/>
      <c r="D69" s="118" t="s">
        <v>9</v>
      </c>
      <c r="E69" s="80">
        <f>SUM(E70:E71)</f>
        <v>5595.08</v>
      </c>
      <c r="F69" s="81">
        <f>SUM(F70:F71)</f>
        <v>1592</v>
      </c>
      <c r="G69" s="81">
        <f>SUM(G70:G71)</f>
        <v>3319</v>
      </c>
      <c r="H69" s="81">
        <f>SUM(H70+H71)</f>
        <v>3401.98</v>
      </c>
      <c r="I69" s="82">
        <f>SUM(I70:I71)</f>
        <v>3487.02</v>
      </c>
    </row>
    <row r="70" spans="1:9" x14ac:dyDescent="0.25">
      <c r="A70" s="75">
        <v>31</v>
      </c>
      <c r="B70" s="76"/>
      <c r="C70" s="77"/>
      <c r="D70" s="74" t="s">
        <v>10</v>
      </c>
      <c r="E70" s="58">
        <v>2784.17</v>
      </c>
      <c r="F70" s="59">
        <v>0</v>
      </c>
      <c r="G70" s="59">
        <v>0</v>
      </c>
      <c r="H70" s="59">
        <v>0</v>
      </c>
      <c r="I70" s="60">
        <v>0</v>
      </c>
    </row>
    <row r="71" spans="1:9" x14ac:dyDescent="0.25">
      <c r="A71" s="75">
        <v>32</v>
      </c>
      <c r="B71" s="76"/>
      <c r="C71" s="77"/>
      <c r="D71" s="74" t="s">
        <v>20</v>
      </c>
      <c r="E71" s="58">
        <v>2810.91</v>
      </c>
      <c r="F71" s="59">
        <f>SUM(F72:F73)</f>
        <v>1592</v>
      </c>
      <c r="G71" s="59">
        <f>G73</f>
        <v>3319</v>
      </c>
      <c r="H71" s="59">
        <f>H73</f>
        <v>3401.98</v>
      </c>
      <c r="I71" s="60">
        <f>I73</f>
        <v>3487.02</v>
      </c>
    </row>
    <row r="72" spans="1:9" x14ac:dyDescent="0.25">
      <c r="A72" s="128">
        <v>32391</v>
      </c>
      <c r="B72" s="129"/>
      <c r="C72" s="130"/>
      <c r="D72" s="127" t="s">
        <v>220</v>
      </c>
      <c r="E72" s="58"/>
      <c r="F72" s="59">
        <v>265</v>
      </c>
      <c r="G72" s="59"/>
      <c r="H72" s="59"/>
      <c r="I72" s="60"/>
    </row>
    <row r="73" spans="1:9" x14ac:dyDescent="0.25">
      <c r="A73" s="113">
        <v>32999</v>
      </c>
      <c r="B73" s="114"/>
      <c r="C73" s="115"/>
      <c r="D73" s="112" t="s">
        <v>212</v>
      </c>
      <c r="E73" s="58"/>
      <c r="F73" s="59">
        <v>1327</v>
      </c>
      <c r="G73" s="59">
        <v>3319</v>
      </c>
      <c r="H73" s="59">
        <v>3401.98</v>
      </c>
      <c r="I73" s="60">
        <v>3487.02</v>
      </c>
    </row>
    <row r="74" spans="1:9" s="111" customFormat="1" ht="30.75" customHeight="1" x14ac:dyDescent="0.25">
      <c r="A74" s="169" t="s">
        <v>120</v>
      </c>
      <c r="B74" s="170"/>
      <c r="C74" s="171"/>
      <c r="D74" s="118" t="s">
        <v>121</v>
      </c>
      <c r="E74" s="80">
        <f>E76</f>
        <v>5906.16</v>
      </c>
      <c r="F74" s="81">
        <f>F76</f>
        <v>5906.16</v>
      </c>
      <c r="G74" s="81">
        <f>G76</f>
        <v>5907</v>
      </c>
      <c r="H74" s="81">
        <f>H76</f>
        <v>6054.6799999999994</v>
      </c>
      <c r="I74" s="82">
        <f>I76</f>
        <v>6206.04</v>
      </c>
    </row>
    <row r="75" spans="1:9" x14ac:dyDescent="0.25">
      <c r="A75" s="166" t="s">
        <v>122</v>
      </c>
      <c r="B75" s="172"/>
      <c r="C75" s="173"/>
      <c r="D75" s="74" t="s">
        <v>123</v>
      </c>
      <c r="E75" s="8"/>
      <c r="F75" s="9"/>
      <c r="G75" s="9"/>
      <c r="H75" s="9"/>
      <c r="I75" s="10"/>
    </row>
    <row r="76" spans="1:9" x14ac:dyDescent="0.25">
      <c r="A76" s="116">
        <v>3</v>
      </c>
      <c r="B76" s="125"/>
      <c r="C76" s="126"/>
      <c r="D76" s="118" t="s">
        <v>9</v>
      </c>
      <c r="E76" s="80">
        <f>E77</f>
        <v>5906.16</v>
      </c>
      <c r="F76" s="81">
        <f>F77</f>
        <v>5906.16</v>
      </c>
      <c r="G76" s="81">
        <f>G77</f>
        <v>5907</v>
      </c>
      <c r="H76" s="81">
        <f>H77</f>
        <v>6054.6799999999994</v>
      </c>
      <c r="I76" s="82">
        <f>I77</f>
        <v>6206.04</v>
      </c>
    </row>
    <row r="77" spans="1:9" x14ac:dyDescent="0.25">
      <c r="A77" s="75">
        <v>32</v>
      </c>
      <c r="B77" s="76"/>
      <c r="C77" s="77"/>
      <c r="D77" s="74" t="s">
        <v>20</v>
      </c>
      <c r="E77" s="58">
        <v>5906.16</v>
      </c>
      <c r="F77" s="59">
        <f>SUM(F78:F79)</f>
        <v>5906.16</v>
      </c>
      <c r="G77" s="59">
        <f>SUM(G78:G79)</f>
        <v>5907</v>
      </c>
      <c r="H77" s="59">
        <f>SUM(H78:H79)</f>
        <v>6054.6799999999994</v>
      </c>
      <c r="I77" s="60">
        <f>SUM(I78:I79)</f>
        <v>6206.04</v>
      </c>
    </row>
    <row r="78" spans="1:9" x14ac:dyDescent="0.25">
      <c r="A78" s="113">
        <v>32211</v>
      </c>
      <c r="B78" s="114"/>
      <c r="C78" s="115"/>
      <c r="D78" s="112" t="s">
        <v>157</v>
      </c>
      <c r="E78" s="58"/>
      <c r="F78" s="59">
        <v>199.08</v>
      </c>
      <c r="G78" s="59">
        <v>199</v>
      </c>
      <c r="H78" s="59">
        <v>203.98</v>
      </c>
      <c r="I78" s="60">
        <v>209.07</v>
      </c>
    </row>
    <row r="79" spans="1:9" x14ac:dyDescent="0.25">
      <c r="A79" s="113">
        <v>32371</v>
      </c>
      <c r="B79" s="114"/>
      <c r="C79" s="115"/>
      <c r="D79" s="112" t="s">
        <v>205</v>
      </c>
      <c r="E79" s="58"/>
      <c r="F79" s="59">
        <v>5707.08</v>
      </c>
      <c r="G79" s="59">
        <v>5708</v>
      </c>
      <c r="H79" s="59">
        <v>5850.7</v>
      </c>
      <c r="I79" s="60">
        <v>5996.97</v>
      </c>
    </row>
    <row r="80" spans="1:9" s="136" customFormat="1" ht="24.75" customHeight="1" x14ac:dyDescent="0.25">
      <c r="A80" s="191" t="s">
        <v>124</v>
      </c>
      <c r="B80" s="192"/>
      <c r="C80" s="193"/>
      <c r="D80" s="132" t="s">
        <v>125</v>
      </c>
      <c r="E80" s="133">
        <f>SUM(E82+E94+E101+E105)</f>
        <v>7676.77</v>
      </c>
      <c r="F80" s="134">
        <f>SUM(F82+F94+F101+F105)</f>
        <v>18421.07</v>
      </c>
      <c r="G80" s="134">
        <f>SUM(G82+G94+G101+G105)</f>
        <v>17305.84</v>
      </c>
      <c r="H80" s="134">
        <f>SUM(H82+H94+H101+H105)</f>
        <v>14212.650000000001</v>
      </c>
      <c r="I80" s="135">
        <f>SUM(I82+I94+I101+I105)</f>
        <v>14567.98</v>
      </c>
    </row>
    <row r="81" spans="1:9" x14ac:dyDescent="0.25">
      <c r="A81" s="166" t="s">
        <v>126</v>
      </c>
      <c r="B81" s="172"/>
      <c r="C81" s="173"/>
      <c r="D81" s="74" t="s">
        <v>127</v>
      </c>
      <c r="E81" s="58"/>
      <c r="F81" s="59"/>
      <c r="G81" s="59"/>
      <c r="H81" s="59"/>
      <c r="I81" s="60"/>
    </row>
    <row r="82" spans="1:9" x14ac:dyDescent="0.25">
      <c r="A82" s="73">
        <v>3</v>
      </c>
      <c r="B82" s="76"/>
      <c r="C82" s="77"/>
      <c r="D82" s="74" t="s">
        <v>9</v>
      </c>
      <c r="E82" s="80">
        <f>E83</f>
        <v>382.55</v>
      </c>
      <c r="F82" s="81">
        <f>F83</f>
        <v>1963.83</v>
      </c>
      <c r="G82" s="81">
        <f>G83</f>
        <v>2409.34</v>
      </c>
      <c r="H82" s="81">
        <f>H83</f>
        <v>820</v>
      </c>
      <c r="I82" s="82">
        <f>I83</f>
        <v>840.5</v>
      </c>
    </row>
    <row r="83" spans="1:9" x14ac:dyDescent="0.25">
      <c r="A83" s="90">
        <v>32</v>
      </c>
      <c r="B83" s="76"/>
      <c r="C83" s="77"/>
      <c r="D83" s="74" t="s">
        <v>20</v>
      </c>
      <c r="E83" s="58">
        <v>382.55</v>
      </c>
      <c r="F83" s="59">
        <v>1963.83</v>
      </c>
      <c r="G83" s="59">
        <v>2409.34</v>
      </c>
      <c r="H83" s="59">
        <f>SUM(H84+H89)</f>
        <v>820</v>
      </c>
      <c r="I83" s="60">
        <f>SUM(I84+I89)</f>
        <v>840.5</v>
      </c>
    </row>
    <row r="84" spans="1:9" x14ac:dyDescent="0.25">
      <c r="A84" s="90">
        <v>322</v>
      </c>
      <c r="B84" s="114"/>
      <c r="C84" s="115"/>
      <c r="D84" s="112" t="s">
        <v>156</v>
      </c>
      <c r="E84" s="58"/>
      <c r="F84" s="59">
        <f>SUM(F85:F88)</f>
        <v>1346.93</v>
      </c>
      <c r="G84" s="59"/>
      <c r="H84" s="59">
        <f>SUM(H85:H88)</f>
        <v>443.83000000000004</v>
      </c>
      <c r="I84" s="60">
        <f>SUM(I85:I88)</f>
        <v>454.92</v>
      </c>
    </row>
    <row r="85" spans="1:9" x14ac:dyDescent="0.25">
      <c r="A85" s="90">
        <v>32111</v>
      </c>
      <c r="B85" s="114"/>
      <c r="C85" s="115"/>
      <c r="D85" s="112" t="s">
        <v>152</v>
      </c>
      <c r="E85" s="58"/>
      <c r="F85" s="59">
        <v>53.09</v>
      </c>
      <c r="G85" s="59">
        <v>53.1</v>
      </c>
      <c r="H85" s="59"/>
      <c r="I85" s="60"/>
    </row>
    <row r="86" spans="1:9" x14ac:dyDescent="0.25">
      <c r="A86" s="90">
        <v>32141</v>
      </c>
      <c r="B86" s="114"/>
      <c r="C86" s="115"/>
      <c r="D86" s="112" t="s">
        <v>215</v>
      </c>
      <c r="E86" s="58"/>
      <c r="F86" s="59">
        <v>132.72</v>
      </c>
      <c r="G86" s="59">
        <v>200</v>
      </c>
      <c r="H86" s="59"/>
      <c r="I86" s="60"/>
    </row>
    <row r="87" spans="1:9" x14ac:dyDescent="0.25">
      <c r="A87" s="90">
        <v>32211</v>
      </c>
      <c r="B87" s="114"/>
      <c r="C87" s="115"/>
      <c r="D87" s="112" t="s">
        <v>157</v>
      </c>
      <c r="E87" s="58"/>
      <c r="F87" s="59">
        <v>895.68</v>
      </c>
      <c r="G87" s="59">
        <v>1195.96</v>
      </c>
      <c r="H87" s="59">
        <v>238.83</v>
      </c>
      <c r="I87" s="60">
        <v>244.8</v>
      </c>
    </row>
    <row r="88" spans="1:9" x14ac:dyDescent="0.25">
      <c r="A88" s="90">
        <v>32224</v>
      </c>
      <c r="B88" s="114"/>
      <c r="C88" s="115"/>
      <c r="D88" s="112" t="s">
        <v>213</v>
      </c>
      <c r="E88" s="58"/>
      <c r="F88" s="59">
        <v>265.44</v>
      </c>
      <c r="G88" s="59"/>
      <c r="H88" s="59">
        <v>205</v>
      </c>
      <c r="I88" s="60">
        <v>210.12</v>
      </c>
    </row>
    <row r="89" spans="1:9" x14ac:dyDescent="0.25">
      <c r="A89" s="90">
        <v>323</v>
      </c>
      <c r="B89" s="114"/>
      <c r="C89" s="115"/>
      <c r="D89" s="112" t="s">
        <v>163</v>
      </c>
      <c r="E89" s="58"/>
      <c r="F89" s="59">
        <f>F90</f>
        <v>603.63</v>
      </c>
      <c r="G89" s="59"/>
      <c r="H89" s="59">
        <f>H90</f>
        <v>376.17</v>
      </c>
      <c r="I89" s="60">
        <f>I90</f>
        <v>385.58</v>
      </c>
    </row>
    <row r="90" spans="1:9" x14ac:dyDescent="0.25">
      <c r="A90" s="90">
        <v>32399</v>
      </c>
      <c r="B90" s="114"/>
      <c r="C90" s="115"/>
      <c r="D90" s="112" t="s">
        <v>214</v>
      </c>
      <c r="E90" s="58"/>
      <c r="F90" s="59">
        <v>603.63</v>
      </c>
      <c r="G90" s="59"/>
      <c r="H90" s="59">
        <v>376.17</v>
      </c>
      <c r="I90" s="60">
        <v>385.58</v>
      </c>
    </row>
    <row r="91" spans="1:9" x14ac:dyDescent="0.25">
      <c r="A91" s="90">
        <v>329</v>
      </c>
      <c r="B91" s="129"/>
      <c r="C91" s="130"/>
      <c r="D91" s="127" t="s">
        <v>221</v>
      </c>
      <c r="E91" s="58"/>
      <c r="F91" s="59">
        <f>F92</f>
        <v>13.28</v>
      </c>
      <c r="G91" s="59"/>
      <c r="H91" s="59"/>
      <c r="I91" s="60"/>
    </row>
    <row r="92" spans="1:9" x14ac:dyDescent="0.25">
      <c r="A92" s="90">
        <v>3294</v>
      </c>
      <c r="B92" s="129"/>
      <c r="C92" s="130"/>
      <c r="D92" s="127" t="s">
        <v>178</v>
      </c>
      <c r="E92" s="58"/>
      <c r="F92" s="59">
        <v>13.28</v>
      </c>
      <c r="G92" s="59"/>
      <c r="H92" s="59"/>
      <c r="I92" s="60"/>
    </row>
    <row r="93" spans="1:9" x14ac:dyDescent="0.25">
      <c r="A93" s="183" t="s">
        <v>128</v>
      </c>
      <c r="B93" s="194"/>
      <c r="C93" s="195"/>
      <c r="D93" s="74" t="s">
        <v>129</v>
      </c>
      <c r="E93" s="58"/>
      <c r="F93" s="59"/>
      <c r="G93" s="59"/>
      <c r="H93" s="59"/>
      <c r="I93" s="60"/>
    </row>
    <row r="94" spans="1:9" x14ac:dyDescent="0.25">
      <c r="A94" s="73">
        <v>3</v>
      </c>
      <c r="B94" s="76"/>
      <c r="C94" s="77"/>
      <c r="D94" s="74" t="s">
        <v>9</v>
      </c>
      <c r="E94" s="80">
        <f>E95</f>
        <v>1632.49</v>
      </c>
      <c r="F94" s="81">
        <f>F95</f>
        <v>3363.56</v>
      </c>
      <c r="G94" s="81">
        <f>G95</f>
        <v>3364</v>
      </c>
      <c r="H94" s="81">
        <f>H95</f>
        <v>3448.1</v>
      </c>
      <c r="I94" s="82">
        <f>I95</f>
        <v>3534.3100000000004</v>
      </c>
    </row>
    <row r="95" spans="1:9" x14ac:dyDescent="0.25">
      <c r="A95" s="90">
        <v>32</v>
      </c>
      <c r="B95" s="76"/>
      <c r="C95" s="77"/>
      <c r="D95" s="74" t="s">
        <v>20</v>
      </c>
      <c r="E95" s="58">
        <f>SUM(E96+E98)</f>
        <v>1632.49</v>
      </c>
      <c r="F95" s="59">
        <f>SUM(F96+F98)</f>
        <v>3363.56</v>
      </c>
      <c r="G95" s="59">
        <f>SUM(G96+G98)</f>
        <v>3364</v>
      </c>
      <c r="H95" s="59">
        <f>SUM(H96+H98)</f>
        <v>3448.1</v>
      </c>
      <c r="I95" s="60">
        <f>SUM(I96+I98)</f>
        <v>3534.3100000000004</v>
      </c>
    </row>
    <row r="96" spans="1:9" x14ac:dyDescent="0.25">
      <c r="A96" s="90">
        <v>321</v>
      </c>
      <c r="B96" s="137"/>
      <c r="C96" s="138"/>
      <c r="D96" s="139" t="s">
        <v>151</v>
      </c>
      <c r="E96" s="58">
        <f>E97</f>
        <v>0</v>
      </c>
      <c r="F96" s="59">
        <f>F97</f>
        <v>1240</v>
      </c>
      <c r="G96" s="59">
        <f>G97</f>
        <v>1240</v>
      </c>
      <c r="H96" s="59">
        <f>H97</f>
        <v>1271</v>
      </c>
      <c r="I96" s="60">
        <f>I97</f>
        <v>1302.78</v>
      </c>
    </row>
    <row r="97" spans="1:9" x14ac:dyDescent="0.25">
      <c r="A97" s="90">
        <v>32112</v>
      </c>
      <c r="B97" s="137"/>
      <c r="C97" s="138"/>
      <c r="D97" s="139" t="s">
        <v>222</v>
      </c>
      <c r="E97" s="58">
        <v>0</v>
      </c>
      <c r="F97" s="59">
        <v>1240</v>
      </c>
      <c r="G97" s="59">
        <v>1240</v>
      </c>
      <c r="H97" s="59">
        <v>1271</v>
      </c>
      <c r="I97" s="60">
        <v>1302.78</v>
      </c>
    </row>
    <row r="98" spans="1:9" x14ac:dyDescent="0.25">
      <c r="A98" s="90">
        <v>323</v>
      </c>
      <c r="B98" s="137"/>
      <c r="C98" s="138"/>
      <c r="D98" s="139" t="s">
        <v>163</v>
      </c>
      <c r="E98" s="58">
        <f>E99</f>
        <v>1632.49</v>
      </c>
      <c r="F98" s="59">
        <f>F99</f>
        <v>2123.56</v>
      </c>
      <c r="G98" s="59">
        <f>G99</f>
        <v>2124</v>
      </c>
      <c r="H98" s="59">
        <f>H99</f>
        <v>2177.1</v>
      </c>
      <c r="I98" s="60">
        <f>I99</f>
        <v>2231.5300000000002</v>
      </c>
    </row>
    <row r="99" spans="1:9" x14ac:dyDescent="0.25">
      <c r="A99" s="90">
        <v>32359</v>
      </c>
      <c r="B99" s="137"/>
      <c r="C99" s="138"/>
      <c r="D99" s="139" t="s">
        <v>203</v>
      </c>
      <c r="E99" s="58">
        <v>1632.49</v>
      </c>
      <c r="F99" s="59">
        <v>2123.56</v>
      </c>
      <c r="G99" s="59">
        <v>2124</v>
      </c>
      <c r="H99" s="59">
        <v>2177.1</v>
      </c>
      <c r="I99" s="60">
        <v>2231.5300000000002</v>
      </c>
    </row>
    <row r="100" spans="1:9" x14ac:dyDescent="0.25">
      <c r="A100" s="166" t="s">
        <v>132</v>
      </c>
      <c r="B100" s="167"/>
      <c r="C100" s="168"/>
      <c r="D100" s="74" t="s">
        <v>123</v>
      </c>
      <c r="E100" s="58"/>
      <c r="F100" s="59"/>
      <c r="G100" s="59"/>
      <c r="H100" s="59"/>
      <c r="I100" s="60"/>
    </row>
    <row r="101" spans="1:9" x14ac:dyDescent="0.25">
      <c r="A101" s="73">
        <v>3</v>
      </c>
      <c r="B101" s="76"/>
      <c r="C101" s="77"/>
      <c r="D101" s="74" t="s">
        <v>9</v>
      </c>
      <c r="E101" s="80">
        <f>E102+E103</f>
        <v>2143.2600000000002</v>
      </c>
      <c r="F101" s="81">
        <f>SUM(F102+F103)</f>
        <v>3902.77</v>
      </c>
      <c r="G101" s="81">
        <f>SUM(G102:G103)</f>
        <v>3198.54</v>
      </c>
      <c r="H101" s="81">
        <f>SUM(H102:H103)</f>
        <v>2859.75</v>
      </c>
      <c r="I101" s="82">
        <f>SUM(I102:I103)</f>
        <v>2931.25</v>
      </c>
    </row>
    <row r="102" spans="1:9" x14ac:dyDescent="0.25">
      <c r="A102" s="90">
        <v>31</v>
      </c>
      <c r="B102" s="76"/>
      <c r="C102" s="77"/>
      <c r="D102" s="74" t="s">
        <v>10</v>
      </c>
      <c r="E102" s="58">
        <v>549.54999999999995</v>
      </c>
      <c r="F102" s="59">
        <v>0</v>
      </c>
      <c r="G102" s="59">
        <v>0</v>
      </c>
      <c r="H102" s="59">
        <v>0</v>
      </c>
      <c r="I102" s="60">
        <v>0</v>
      </c>
    </row>
    <row r="103" spans="1:9" x14ac:dyDescent="0.25">
      <c r="A103" s="90">
        <v>32</v>
      </c>
      <c r="B103" s="76"/>
      <c r="C103" s="77"/>
      <c r="D103" s="74" t="s">
        <v>20</v>
      </c>
      <c r="E103" s="58">
        <v>1593.71</v>
      </c>
      <c r="F103" s="59">
        <v>3902.77</v>
      </c>
      <c r="G103" s="59">
        <v>3198.54</v>
      </c>
      <c r="H103" s="59">
        <v>2859.75</v>
      </c>
      <c r="I103" s="60">
        <v>2931.25</v>
      </c>
    </row>
    <row r="104" spans="1:9" x14ac:dyDescent="0.25">
      <c r="A104" s="183" t="s">
        <v>130</v>
      </c>
      <c r="B104" s="194"/>
      <c r="C104" s="195"/>
      <c r="D104" s="74" t="s">
        <v>131</v>
      </c>
      <c r="E104" s="58"/>
      <c r="F104" s="59"/>
      <c r="G104" s="59"/>
      <c r="H104" s="59"/>
      <c r="I104" s="60"/>
    </row>
    <row r="105" spans="1:9" x14ac:dyDescent="0.25">
      <c r="A105" s="73">
        <v>3</v>
      </c>
      <c r="B105" s="76"/>
      <c r="C105" s="77"/>
      <c r="D105" s="74" t="s">
        <v>9</v>
      </c>
      <c r="E105" s="80">
        <f>E106</f>
        <v>3518.47</v>
      </c>
      <c r="F105" s="81">
        <f>F106</f>
        <v>9190.91</v>
      </c>
      <c r="G105" s="81">
        <f>G106</f>
        <v>8333.9599999999991</v>
      </c>
      <c r="H105" s="81">
        <f>H106</f>
        <v>7084.8</v>
      </c>
      <c r="I105" s="82">
        <f>I106</f>
        <v>7261.92</v>
      </c>
    </row>
    <row r="106" spans="1:9" x14ac:dyDescent="0.25">
      <c r="A106" s="90">
        <v>32</v>
      </c>
      <c r="B106" s="76"/>
      <c r="C106" s="77"/>
      <c r="D106" s="74" t="s">
        <v>20</v>
      </c>
      <c r="E106" s="58">
        <v>3518.47</v>
      </c>
      <c r="F106" s="59">
        <v>9190.91</v>
      </c>
      <c r="G106" s="59">
        <v>8333.9599999999991</v>
      </c>
      <c r="H106" s="59">
        <v>7084.8</v>
      </c>
      <c r="I106" s="60">
        <v>7261.92</v>
      </c>
    </row>
    <row r="107" spans="1:9" s="111" customFormat="1" ht="25.5" customHeight="1" x14ac:dyDescent="0.25">
      <c r="A107" s="169" t="s">
        <v>134</v>
      </c>
      <c r="B107" s="170"/>
      <c r="C107" s="171"/>
      <c r="D107" s="120" t="s">
        <v>135</v>
      </c>
      <c r="E107" s="80"/>
      <c r="F107" s="81">
        <f>F109</f>
        <v>84.96</v>
      </c>
      <c r="G107" s="81">
        <f>G109</f>
        <v>84.96</v>
      </c>
      <c r="H107" s="81">
        <f>H109</f>
        <v>0</v>
      </c>
      <c r="I107" s="82">
        <f>I109</f>
        <v>0</v>
      </c>
    </row>
    <row r="108" spans="1:9" x14ac:dyDescent="0.25">
      <c r="A108" s="166" t="s">
        <v>136</v>
      </c>
      <c r="B108" s="172"/>
      <c r="C108" s="173"/>
      <c r="D108" s="74" t="s">
        <v>100</v>
      </c>
      <c r="E108" s="58"/>
      <c r="F108" s="59"/>
      <c r="G108" s="59"/>
      <c r="H108" s="59"/>
      <c r="I108" s="60"/>
    </row>
    <row r="109" spans="1:9" x14ac:dyDescent="0.25">
      <c r="A109" s="79">
        <v>3</v>
      </c>
      <c r="B109" s="83"/>
      <c r="C109" s="84"/>
      <c r="D109" s="74" t="s">
        <v>9</v>
      </c>
      <c r="E109" s="92"/>
      <c r="F109" s="95">
        <f>F110</f>
        <v>84.96</v>
      </c>
      <c r="G109" s="95">
        <f>G110</f>
        <v>84.96</v>
      </c>
      <c r="H109" s="95">
        <f>H110</f>
        <v>0</v>
      </c>
      <c r="I109" s="96">
        <f>I110</f>
        <v>0</v>
      </c>
    </row>
    <row r="110" spans="1:9" x14ac:dyDescent="0.25">
      <c r="A110" s="177">
        <v>32</v>
      </c>
      <c r="B110" s="178"/>
      <c r="C110" s="179"/>
      <c r="D110" s="29" t="s">
        <v>20</v>
      </c>
      <c r="E110" s="92"/>
      <c r="F110" s="93">
        <v>84.96</v>
      </c>
      <c r="G110" s="93">
        <v>84.96</v>
      </c>
      <c r="H110" s="93">
        <v>0</v>
      </c>
      <c r="I110" s="94">
        <v>0</v>
      </c>
    </row>
    <row r="111" spans="1:9" x14ac:dyDescent="0.25">
      <c r="A111" s="180" t="s">
        <v>23</v>
      </c>
      <c r="B111" s="181"/>
      <c r="C111" s="182"/>
      <c r="D111" s="30" t="s">
        <v>24</v>
      </c>
      <c r="E111" s="8"/>
      <c r="F111" s="9"/>
      <c r="G111" s="9"/>
      <c r="H111" s="9"/>
      <c r="I111" s="9"/>
    </row>
    <row r="112" spans="1:9" ht="14.25" customHeight="1" x14ac:dyDescent="0.25">
      <c r="A112" s="180" t="s">
        <v>27</v>
      </c>
      <c r="B112" s="181"/>
      <c r="C112" s="182"/>
      <c r="D112" s="30" t="s">
        <v>28</v>
      </c>
      <c r="E112" s="8"/>
      <c r="F112" s="9"/>
      <c r="G112" s="9"/>
      <c r="H112" s="9"/>
      <c r="I112" s="9"/>
    </row>
    <row r="113" spans="1:9" ht="15" customHeight="1" x14ac:dyDescent="0.25">
      <c r="A113" s="183" t="s">
        <v>25</v>
      </c>
      <c r="B113" s="184"/>
      <c r="C113" s="185"/>
      <c r="D113" s="37" t="s">
        <v>26</v>
      </c>
      <c r="E113" s="8"/>
      <c r="F113" s="9"/>
      <c r="G113" s="9"/>
      <c r="H113" s="9"/>
      <c r="I113" s="10"/>
    </row>
    <row r="114" spans="1:9" x14ac:dyDescent="0.25">
      <c r="A114" s="174">
        <v>3</v>
      </c>
      <c r="B114" s="175"/>
      <c r="C114" s="176"/>
      <c r="D114" s="29" t="s">
        <v>9</v>
      </c>
      <c r="E114" s="8"/>
      <c r="F114" s="9"/>
      <c r="G114" s="9"/>
      <c r="H114" s="9"/>
      <c r="I114" s="10"/>
    </row>
    <row r="115" spans="1:9" x14ac:dyDescent="0.25">
      <c r="A115" s="177">
        <v>32</v>
      </c>
      <c r="B115" s="178"/>
      <c r="C115" s="179"/>
      <c r="D115" s="29" t="s">
        <v>20</v>
      </c>
      <c r="E115" s="8"/>
      <c r="F115" s="9"/>
      <c r="G115" s="9"/>
      <c r="H115" s="9"/>
      <c r="I115" s="10"/>
    </row>
    <row r="116" spans="1:9" ht="15" customHeight="1" x14ac:dyDescent="0.25">
      <c r="A116" s="183" t="s">
        <v>25</v>
      </c>
      <c r="B116" s="184"/>
      <c r="C116" s="185"/>
      <c r="D116" s="37" t="s">
        <v>26</v>
      </c>
      <c r="E116" s="8"/>
      <c r="F116" s="9"/>
      <c r="G116" s="9"/>
      <c r="H116" s="9"/>
      <c r="I116" s="10"/>
    </row>
    <row r="117" spans="1:9" ht="25.5" x14ac:dyDescent="0.25">
      <c r="A117" s="174">
        <v>4</v>
      </c>
      <c r="B117" s="175"/>
      <c r="C117" s="176"/>
      <c r="D117" s="29" t="s">
        <v>11</v>
      </c>
      <c r="E117" s="8"/>
      <c r="F117" s="9"/>
      <c r="G117" s="9"/>
      <c r="H117" s="9"/>
      <c r="I117" s="10"/>
    </row>
    <row r="118" spans="1:9" ht="25.5" x14ac:dyDescent="0.25">
      <c r="A118" s="177">
        <v>42</v>
      </c>
      <c r="B118" s="178"/>
      <c r="C118" s="179"/>
      <c r="D118" s="29" t="s">
        <v>34</v>
      </c>
      <c r="E118" s="8"/>
      <c r="F118" s="9"/>
      <c r="G118" s="9"/>
      <c r="H118" s="9"/>
      <c r="I118" s="10"/>
    </row>
  </sheetData>
  <mergeCells count="31">
    <mergeCell ref="A7:C7"/>
    <mergeCell ref="A8:C8"/>
    <mergeCell ref="A1:I1"/>
    <mergeCell ref="A3:I3"/>
    <mergeCell ref="A5:C5"/>
    <mergeCell ref="A9:C9"/>
    <mergeCell ref="A10:C10"/>
    <mergeCell ref="A110:C110"/>
    <mergeCell ref="A12:C12"/>
    <mergeCell ref="A115:C115"/>
    <mergeCell ref="A45:C45"/>
    <mergeCell ref="A46:C46"/>
    <mergeCell ref="A66:C66"/>
    <mergeCell ref="A67:C67"/>
    <mergeCell ref="A68:C68"/>
    <mergeCell ref="A74:C74"/>
    <mergeCell ref="A75:C75"/>
    <mergeCell ref="A80:C80"/>
    <mergeCell ref="A81:C81"/>
    <mergeCell ref="A93:C93"/>
    <mergeCell ref="A104:C104"/>
    <mergeCell ref="A100:C100"/>
    <mergeCell ref="A107:C107"/>
    <mergeCell ref="A108:C108"/>
    <mergeCell ref="A117:C117"/>
    <mergeCell ref="A118:C118"/>
    <mergeCell ref="A111:C111"/>
    <mergeCell ref="A112:C112"/>
    <mergeCell ref="A113:C113"/>
    <mergeCell ref="A114:C114"/>
    <mergeCell ref="A116:C116"/>
  </mergeCells>
  <pageMargins left="0.25" right="0.25" top="0.75" bottom="0.75" header="0.3" footer="0.3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korisnik45</cp:lastModifiedBy>
  <cp:lastPrinted>2023-11-24T11:53:17Z</cp:lastPrinted>
  <dcterms:created xsi:type="dcterms:W3CDTF">2022-08-12T12:51:27Z</dcterms:created>
  <dcterms:modified xsi:type="dcterms:W3CDTF">2023-12-28T08:46:34Z</dcterms:modified>
</cp:coreProperties>
</file>