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602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1'!$A$1:$J$68</definedName>
  </definedNames>
  <calcPr fullCalcOnLoad="1"/>
</workbook>
</file>

<file path=xl/sharedStrings.xml><?xml version="1.0" encoding="utf-8"?>
<sst xmlns="http://schemas.openxmlformats.org/spreadsheetml/2006/main" count="243" uniqueCount="185">
  <si>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</si>
  <si>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</si>
  <si>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</si>
  <si>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</si>
  <si>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</si>
  <si>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</si>
  <si>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</si>
  <si>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</si>
  <si>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</si>
  <si>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</si>
  <si>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</si>
  <si>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</si>
  <si>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</si>
  <si>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</si>
  <si>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</si>
  <si>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</si>
  <si>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</si>
  <si>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</si>
  <si>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</si>
  <si>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</si>
  <si>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</si>
  <si>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</si>
  <si>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</si>
  <si>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</si>
  <si>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</si>
  <si>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</si>
  <si>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</si>
  <si>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</si>
  <si>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</si>
  <si>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Pomoći-pomoći iz proračuna</t>
  </si>
  <si>
    <t>65264 Sufinanciranje cijene usluge,paticip.</t>
  </si>
  <si>
    <t>66151 Prihodi od pruženih usluga</t>
  </si>
  <si>
    <t>66311 Tekuće donacije od fizičkih osoba</t>
  </si>
  <si>
    <t>66313 Tekuće donacije od trg.drušatava</t>
  </si>
  <si>
    <t>66314 Tek.don.od ost.subj.izvan.opć.pror.</t>
  </si>
  <si>
    <t>671115 Prihod za prijevoz s i na posao</t>
  </si>
  <si>
    <t>671116 Službena putovanja</t>
  </si>
  <si>
    <t>671117 Materijal i sirovine</t>
  </si>
  <si>
    <t>671118 Uredski materijal</t>
  </si>
  <si>
    <t>671120 Stručno usavršavanje</t>
  </si>
  <si>
    <t>671121 Sitni inventar</t>
  </si>
  <si>
    <t>671122 Usluge telefona, pošte i prijevoza</t>
  </si>
  <si>
    <t>671123 Usluge tek.inv.održavanja</t>
  </si>
  <si>
    <t>671124 Usluge promidžbe i informiranja</t>
  </si>
  <si>
    <t>671125 Komunalne usluge</t>
  </si>
  <si>
    <t>671126 Zakupnine i najamnine</t>
  </si>
  <si>
    <t>671127 Zdravstvene usluge</t>
  </si>
  <si>
    <t>671128 Intelektualne usluge</t>
  </si>
  <si>
    <t>671129 Računalne usluge</t>
  </si>
  <si>
    <t>671132 Ostale usluge</t>
  </si>
  <si>
    <t>671134 Premije osiguranja</t>
  </si>
  <si>
    <t>671135 Reprezentacija</t>
  </si>
  <si>
    <t>671136 Članarine</t>
  </si>
  <si>
    <t>671137 Ostal.nesp.prih.poslovanja</t>
  </si>
  <si>
    <t>6711391 Lož ulje</t>
  </si>
  <si>
    <t xml:space="preserve">6711392 Električna energija </t>
  </si>
  <si>
    <t>6711393 Plin</t>
  </si>
  <si>
    <t>671142 Materijal za tek.inv.održavanje</t>
  </si>
  <si>
    <t>671145 Zatezne kamate</t>
  </si>
  <si>
    <t>Korisnik proračuna  SŠ Bartula Kašića Pag</t>
  </si>
  <si>
    <t>Rashodi za zaposlene</t>
  </si>
  <si>
    <t>Plaće( bruto)</t>
  </si>
  <si>
    <t>Plaće za redovan rad</t>
  </si>
  <si>
    <t>Plaće za prekovremeni rad</t>
  </si>
  <si>
    <t>Plaće za posebne uvjete rad.</t>
  </si>
  <si>
    <t>Ostali rashodi za zaposlene</t>
  </si>
  <si>
    <t>Doprinosi na plaće</t>
  </si>
  <si>
    <t>Doprinosi za zdrav.osiguranj.</t>
  </si>
  <si>
    <t>Materijalni rashodi</t>
  </si>
  <si>
    <t>Naknade trošk. zaposlenima</t>
  </si>
  <si>
    <t>Službena putovanja</t>
  </si>
  <si>
    <t>Nak.za prijev.s i na posao</t>
  </si>
  <si>
    <t>Stručno usavrš. zaposlenika</t>
  </si>
  <si>
    <t>Rashodi za materijal i energ.</t>
  </si>
  <si>
    <t>Uredski materijal</t>
  </si>
  <si>
    <t>Materijal i sirovine</t>
  </si>
  <si>
    <t>Energija</t>
  </si>
  <si>
    <t>Materijal i djel.za tek.i inv.odr.</t>
  </si>
  <si>
    <t>Sitni inventar i auto gume</t>
  </si>
  <si>
    <t>Služb., radna i zaš.odj.i ob.</t>
  </si>
  <si>
    <t>Rashodi za usluge</t>
  </si>
  <si>
    <t>Usluge telef.,pošte, i prijev.</t>
  </si>
  <si>
    <t>Usluge tek.inv.održ.</t>
  </si>
  <si>
    <t>Usluge promidžbe i informir.</t>
  </si>
  <si>
    <t>Komunalne usluge</t>
  </si>
  <si>
    <t>Zakupnine i najamnine</t>
  </si>
  <si>
    <t>Zdaravstvene i vet.usluge</t>
  </si>
  <si>
    <t>Intelektualne usluge</t>
  </si>
  <si>
    <t>Računalne usluge</t>
  </si>
  <si>
    <t>Ostale usluge</t>
  </si>
  <si>
    <t>Ostali nesp.rash.poslovanja</t>
  </si>
  <si>
    <t>Premije osiguranja</t>
  </si>
  <si>
    <t>Reprezentacija</t>
  </si>
  <si>
    <t>Članarine</t>
  </si>
  <si>
    <t>Pristojbe i naknade</t>
  </si>
  <si>
    <t>Ostali nesp.rash.posl.</t>
  </si>
  <si>
    <t>Financijski rashodi</t>
  </si>
  <si>
    <t>Ostali fin. rashodi</t>
  </si>
  <si>
    <t>Zatezne kamate</t>
  </si>
  <si>
    <t>671146 Pristojbe i naknade</t>
  </si>
  <si>
    <t>SŠ BARTULA KAŠIĆA PAG</t>
  </si>
  <si>
    <t>Pomoći-JLS</t>
  </si>
  <si>
    <t>Naknade troš.osob.izv.rad.od</t>
  </si>
  <si>
    <t>Naknade troš.služ.puta</t>
  </si>
  <si>
    <t>671143 Riva on</t>
  </si>
  <si>
    <t>671131 Javne potrebe</t>
  </si>
  <si>
    <t>671133 Službena, radna i zaš.odj.i obuća</t>
  </si>
  <si>
    <t>671143 Riva On</t>
  </si>
  <si>
    <t>671131 Javne potrbe</t>
  </si>
  <si>
    <t>Računala i računalna oprema</t>
  </si>
  <si>
    <t>Ostala uredska oprema</t>
  </si>
  <si>
    <t>67121 Prih.za nab.nef.imovine</t>
  </si>
  <si>
    <t>67121 Prih.za fin.nefinanc.imovine</t>
  </si>
  <si>
    <t>Ras.za nab.proiz.imov.</t>
  </si>
  <si>
    <t>Građevinski objekti</t>
  </si>
  <si>
    <t>Zgrada škole</t>
  </si>
  <si>
    <t>671147 Naknada za korištenje priv.aut.za sl.sv.</t>
  </si>
  <si>
    <t>671147 Naknada za kor.priv.aut.u sl.svrhe</t>
  </si>
  <si>
    <t>Ostale nak.trošk.zaposlenima</t>
  </si>
  <si>
    <t>Postrojenja i oprema</t>
  </si>
  <si>
    <t>671133 Službena radna odjeća o obuća</t>
  </si>
  <si>
    <t xml:space="preserve">63612 Prihod za plaće </t>
  </si>
  <si>
    <t>63612 Prihod za plaće</t>
  </si>
  <si>
    <t>Pomoći iz državnog  proračuna pror.koriisnicima iz proračuna JLRS-Ministarstvo</t>
  </si>
  <si>
    <t>Pomoći iz državnog proračuna pror.korisnicima iz proračuna JLRS- Ministarstvo</t>
  </si>
  <si>
    <t>Pomoći iz državnog proračuna pror.kor.iz proračuna JLRS- Ministarstvo</t>
  </si>
  <si>
    <t>63613 tek pomoćipror.kor.iz pr.koji nije nadl.</t>
  </si>
  <si>
    <t>Pomoći JLS</t>
  </si>
  <si>
    <t>63622 Kap.pom.pr.kor.iz pror.koji im nije nad.</t>
  </si>
  <si>
    <t>63822 Kap.pom.iz.d.p.tem.prij.EU sred.</t>
  </si>
  <si>
    <t>636121 Prihod od nov.nak.p.zbog nez.os.s inval.</t>
  </si>
  <si>
    <t>63822 Kap.pom.iz DP tem.prij.EU sred</t>
  </si>
  <si>
    <t>636121 Prih.od nov.nak.p.zbog nez.os.s inva.</t>
  </si>
  <si>
    <t>Pomoći iz državnog proračuna pror.kor.iz proračuna JLRS- Ministarstvo+NCVVO</t>
  </si>
  <si>
    <t>Pomoći iz državnog proračunapror.koris.iz proračuna JLRS- Ministarstvo+NCVVO</t>
  </si>
  <si>
    <t>63612 Tek.pomoći iz drž.prpr.pr.kor.pr JLS</t>
  </si>
  <si>
    <t>63612 Tek.pomoći iz drž.pr.pror.k.pror.JLS</t>
  </si>
  <si>
    <t>63613 Tek pomoćipror.kor.iz pr.koji nije nadl.</t>
  </si>
  <si>
    <t>Oprema</t>
  </si>
  <si>
    <t>66141 Prihodi od prodanih proizvoda</t>
  </si>
  <si>
    <t>Sportska oprema</t>
  </si>
  <si>
    <t xml:space="preserve">92211   višak  prihoda poslovanja  </t>
  </si>
  <si>
    <t>92222 manjak prihoda od nefin.imovine</t>
  </si>
  <si>
    <t>66312 Tek.donacije od neprof.org.</t>
  </si>
  <si>
    <t>66322 Kap.don.od neprof.org.</t>
  </si>
  <si>
    <t>Knjige</t>
  </si>
  <si>
    <t xml:space="preserve">Knjige </t>
  </si>
  <si>
    <t>66312 Tekuće donacije od neprof.organizacija</t>
  </si>
  <si>
    <t>92211 Višak prih.poslovanja</t>
  </si>
  <si>
    <t>Dodatna ulaganja na građ.obj.</t>
  </si>
  <si>
    <t>671217 Dodatna ulaganja na građ.objektima</t>
  </si>
  <si>
    <t>Financijski plan - Plan rashoda i izdataka</t>
  </si>
  <si>
    <t>2023.</t>
  </si>
  <si>
    <t xml:space="preserve">Namjenski primici - javne potrebe Županija +Inkluzija                </t>
  </si>
  <si>
    <t>Namjenski primici-JAVNE POTREBE ŽUPANIJA+Inkluzija</t>
  </si>
  <si>
    <t>Namjenski primici-JAVNE POTREBE+ Inkluzija</t>
  </si>
  <si>
    <t>63931 Tek.prij. Izm. pr.kor.istog pr. tem.pr.EU sred.</t>
  </si>
  <si>
    <t>63931 Tek.prij.izm. Pr.ko.istog pr. tem prij.EU sred.</t>
  </si>
  <si>
    <t>671111 Plaće pomoćnika u nastavi</t>
  </si>
  <si>
    <t>671112 Ostali rashodi za pomoćnika u nastavi</t>
  </si>
  <si>
    <t>671112 ostali rashodi pomoćnika u nastavi</t>
  </si>
  <si>
    <t>Višak prihoda 92211</t>
  </si>
  <si>
    <t>Potpora izvan proračunskog korisnika HZZ-a pripravništvo</t>
  </si>
  <si>
    <t>Potpora HZZ-a</t>
  </si>
  <si>
    <t>manjak nef.imovine 92222</t>
  </si>
  <si>
    <t>92222 Manjak nefin im.</t>
  </si>
  <si>
    <t>92221 manjak prihoda poslovanja</t>
  </si>
  <si>
    <t>Namjenski primici-ŽUPANIJA JP</t>
  </si>
  <si>
    <t>Uredski namještaj</t>
  </si>
  <si>
    <t>Ostala nemat.proizv.imovina</t>
  </si>
  <si>
    <t>Procjena 
2024.</t>
  </si>
  <si>
    <t>PROCJENA
2024.</t>
  </si>
  <si>
    <t>2024.</t>
  </si>
  <si>
    <t>Plan 
2023.</t>
  </si>
  <si>
    <t>Procjena 
2025.</t>
  </si>
  <si>
    <t>PLAN 
2023.</t>
  </si>
  <si>
    <t>PROCJENA
2025.</t>
  </si>
  <si>
    <t xml:space="preserve">Plaće po sudskim presudama </t>
  </si>
  <si>
    <t xml:space="preserve">plaće po sudskim presudama </t>
  </si>
  <si>
    <t>FINANCIJSKI PLAN - Procjena prihoda i primitaka za 2023.</t>
  </si>
  <si>
    <t>Ukupno prihodi i primici za 2023.</t>
  </si>
  <si>
    <t>FINANCIJSKI PLAN - Procjena prihoda i primitaka za 2024. i  2025.</t>
  </si>
  <si>
    <t>2025.</t>
  </si>
  <si>
    <t>Ukupno prihodi i primici za 2024. i 2025.</t>
  </si>
  <si>
    <t>Financijski plan 2023.g.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</si>
</sst>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#,##0.0"/>
    <numFmt numFmtId="192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3" xfId="0" applyFont="1" applyFill="1" applyBorder="1" applyAlignment="1">
      <alignment horizontal="center"/>
    </xf>
    <xf numFmtId="0" fontId="5" fillId="1" borderId="14" xfId="0" applyFont="1" applyFill="1" applyBorder="1" applyAlignment="1">
      <alignment horizontal="right" vertical="center" wrapText="1"/>
    </xf>
    <xf numFmtId="0" fontId="5" fillId="1" borderId="15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right" vertical="center" wrapText="1"/>
    </xf>
    <xf numFmtId="0" fontId="3" fillId="1" borderId="15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18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19" xfId="0" applyNumberFormat="1" applyFont="1" applyBorder="1" applyAlignment="1" quotePrefix="1">
      <alignment horizontal="left"/>
    </xf>
    <xf numFmtId="3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187" fontId="6" fillId="0" borderId="27" xfId="59" applyFont="1" applyBorder="1" applyAlignment="1">
      <alignment/>
    </xf>
    <xf numFmtId="187" fontId="6" fillId="0" borderId="28" xfId="59" applyFont="1" applyBorder="1" applyAlignment="1">
      <alignment/>
    </xf>
    <xf numFmtId="3" fontId="5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/>
    </xf>
    <xf numFmtId="187" fontId="5" fillId="0" borderId="21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18" xfId="0" applyNumberFormat="1" applyFont="1" applyBorder="1" applyAlignment="1" quotePrefix="1">
      <alignment horizontal="left"/>
    </xf>
    <xf numFmtId="3" fontId="6" fillId="0" borderId="19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0" fontId="6" fillId="0" borderId="3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 quotePrefix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 quotePrefix="1">
      <alignment horizontal="center" vertical="center"/>
    </xf>
    <xf numFmtId="3" fontId="5" fillId="0" borderId="18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 horizontal="center"/>
    </xf>
    <xf numFmtId="4" fontId="4" fillId="0" borderId="16" xfId="0" applyNumberFormat="1" applyFont="1" applyBorder="1" applyAlignment="1">
      <alignment horizontal="right" vertical="center" wrapText="1"/>
    </xf>
    <xf numFmtId="4" fontId="0" fillId="0" borderId="42" xfId="0" applyNumberFormat="1" applyBorder="1" applyAlignment="1">
      <alignment horizontal="center"/>
    </xf>
    <xf numFmtId="0" fontId="5" fillId="0" borderId="30" xfId="0" applyNumberFormat="1" applyFont="1" applyBorder="1" applyAlignment="1">
      <alignment horizontal="left" vertical="center"/>
    </xf>
    <xf numFmtId="4" fontId="6" fillId="0" borderId="3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shrinkToFit="1"/>
    </xf>
    <xf numFmtId="4" fontId="2" fillId="0" borderId="12" xfId="0" applyNumberFormat="1" applyFont="1" applyBorder="1" applyAlignment="1">
      <alignment shrinkToFit="1"/>
    </xf>
    <xf numFmtId="4" fontId="2" fillId="0" borderId="1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43" xfId="0" applyNumberFormat="1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4" fillId="0" borderId="50" xfId="0" applyNumberFormat="1" applyFont="1" applyBorder="1" applyAlignment="1">
      <alignment horizontal="right" vertical="center" wrapText="1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4" fontId="4" fillId="0" borderId="52" xfId="0" applyNumberFormat="1" applyFont="1" applyBorder="1" applyAlignment="1">
      <alignment horizontal="center" vertical="center" shrinkToFit="1"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52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59" applyNumberFormat="1" applyFont="1" applyBorder="1" applyAlignment="1">
      <alignment/>
    </xf>
    <xf numFmtId="0" fontId="0" fillId="0" borderId="0" xfId="0" applyNumberFormat="1" applyBorder="1" applyAlignment="1">
      <alignment/>
    </xf>
    <xf numFmtId="187" fontId="6" fillId="0" borderId="0" xfId="59" applyFont="1" applyBorder="1" applyAlignment="1">
      <alignment/>
    </xf>
    <xf numFmtId="4" fontId="4" fillId="0" borderId="50" xfId="0" applyNumberFormat="1" applyFont="1" applyBorder="1" applyAlignment="1">
      <alignment horizontal="center" vertical="center" wrapText="1"/>
    </xf>
    <xf numFmtId="187" fontId="6" fillId="0" borderId="27" xfId="59" applyFont="1" applyBorder="1" applyAlignment="1">
      <alignment shrinkToFit="1"/>
    </xf>
    <xf numFmtId="4" fontId="5" fillId="0" borderId="21" xfId="59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187" fontId="6" fillId="0" borderId="0" xfId="59" applyFont="1" applyBorder="1" applyAlignment="1">
      <alignment horizontal="center"/>
    </xf>
    <xf numFmtId="187" fontId="6" fillId="0" borderId="0" xfId="59" applyFont="1" applyBorder="1" applyAlignment="1">
      <alignment/>
    </xf>
    <xf numFmtId="165" fontId="5" fillId="0" borderId="21" xfId="59" applyNumberFormat="1" applyFont="1" applyBorder="1" applyAlignment="1">
      <alignment horizontal="right" shrinkToFit="1"/>
    </xf>
    <xf numFmtId="4" fontId="6" fillId="0" borderId="30" xfId="0" applyNumberFormat="1" applyFont="1" applyBorder="1" applyAlignment="1">
      <alignment vertical="center" shrinkToFi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5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8" xfId="59" applyNumberFormat="1" applyFont="1" applyBorder="1" applyAlignment="1">
      <alignment/>
    </xf>
    <xf numFmtId="0" fontId="0" fillId="0" borderId="28" xfId="0" applyNumberFormat="1" applyBorder="1" applyAlignment="1">
      <alignment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37">
      <selection activeCell="H25" sqref="H25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16.00390625" style="0" customWidth="1"/>
    <col min="4" max="4" width="14.421875" style="0" customWidth="1"/>
    <col min="5" max="5" width="14.57421875" style="0" customWidth="1"/>
    <col min="6" max="6" width="16.7109375" style="0" customWidth="1"/>
    <col min="7" max="7" width="20.7109375" style="0" customWidth="1"/>
    <col min="8" max="8" width="26.140625" style="0" customWidth="1"/>
    <col min="9" max="9" width="20.7109375" style="0" customWidth="1"/>
    <col min="10" max="10" width="8.140625" style="0" customWidth="1"/>
  </cols>
  <sheetData>
    <row r="1" ht="12" customHeight="1">
      <c r="I1" s="21" t="s">
        <v>20</v>
      </c>
    </row>
    <row r="2" ht="12.75">
      <c r="A2" t="s">
        <v>100</v>
      </c>
    </row>
    <row r="3" spans="1:9" s="5" customFormat="1" ht="20.25">
      <c r="A3" s="166" t="s">
        <v>179</v>
      </c>
      <c r="B3" s="166"/>
      <c r="C3" s="166"/>
      <c r="D3" s="166"/>
      <c r="E3" s="166"/>
      <c r="F3" s="166"/>
      <c r="G3" s="166"/>
      <c r="H3" s="166"/>
      <c r="I3" s="166"/>
    </row>
    <row r="4" spans="1:10" s="5" customFormat="1" ht="15.75" customHeight="1">
      <c r="A4" s="167"/>
      <c r="B4" s="168"/>
      <c r="C4" s="168"/>
      <c r="D4" s="168"/>
      <c r="E4" s="168"/>
      <c r="F4" s="168"/>
      <c r="G4" s="168"/>
      <c r="H4" s="168"/>
      <c r="I4" s="168"/>
      <c r="J4" s="6"/>
    </row>
    <row r="5" s="5" customFormat="1" ht="15" hidden="1"/>
    <row r="6" s="5" customFormat="1" ht="15.75" thickBot="1">
      <c r="I6" s="15" t="s">
        <v>1</v>
      </c>
    </row>
    <row r="7" spans="1:9" s="5" customFormat="1" ht="16.5" thickBot="1">
      <c r="A7" s="16" t="s">
        <v>3</v>
      </c>
      <c r="B7" s="174" t="s">
        <v>152</v>
      </c>
      <c r="C7" s="175"/>
      <c r="D7" s="175"/>
      <c r="E7" s="175"/>
      <c r="F7" s="175"/>
      <c r="G7" s="175"/>
      <c r="H7" s="175"/>
      <c r="I7" s="176"/>
    </row>
    <row r="8" spans="1:9" s="5" customFormat="1" ht="15.75" customHeight="1">
      <c r="A8" s="17" t="s">
        <v>25</v>
      </c>
      <c r="B8" s="179" t="s">
        <v>4</v>
      </c>
      <c r="C8" s="181" t="s">
        <v>5</v>
      </c>
      <c r="D8" s="181" t="s">
        <v>6</v>
      </c>
      <c r="E8" s="177" t="s">
        <v>29</v>
      </c>
      <c r="F8" s="177" t="s">
        <v>0</v>
      </c>
      <c r="G8" s="152"/>
      <c r="H8" s="177" t="s">
        <v>134</v>
      </c>
      <c r="I8" s="169" t="s">
        <v>154</v>
      </c>
    </row>
    <row r="9" spans="1:9" s="5" customFormat="1" ht="60.75" customHeight="1" thickBot="1">
      <c r="A9" s="18" t="s">
        <v>24</v>
      </c>
      <c r="B9" s="180"/>
      <c r="C9" s="182"/>
      <c r="D9" s="182"/>
      <c r="E9" s="178"/>
      <c r="F9" s="178"/>
      <c r="G9" s="153" t="s">
        <v>163</v>
      </c>
      <c r="H9" s="178"/>
      <c r="I9" s="170"/>
    </row>
    <row r="10" spans="1:9" s="5" customFormat="1" ht="24" customHeight="1">
      <c r="A10" s="149" t="s">
        <v>135</v>
      </c>
      <c r="B10" s="84"/>
      <c r="C10" s="85"/>
      <c r="D10" s="85"/>
      <c r="E10" s="106"/>
      <c r="F10" s="84"/>
      <c r="G10" s="158"/>
      <c r="H10" s="139"/>
      <c r="I10" s="86"/>
    </row>
    <row r="11" spans="1:9" s="5" customFormat="1" ht="23.25" customHeight="1">
      <c r="A11" s="14" t="s">
        <v>126</v>
      </c>
      <c r="B11" s="87"/>
      <c r="C11" s="87"/>
      <c r="D11" s="87"/>
      <c r="E11" s="87">
        <v>8958.78</v>
      </c>
      <c r="F11" s="87"/>
      <c r="G11" s="88"/>
      <c r="H11" s="88"/>
      <c r="I11" s="89"/>
    </row>
    <row r="12" spans="1:9" s="5" customFormat="1" ht="20.25" customHeight="1">
      <c r="A12" s="14" t="s">
        <v>128</v>
      </c>
      <c r="B12" s="87"/>
      <c r="C12" s="87"/>
      <c r="D12" s="87"/>
      <c r="E12" s="87"/>
      <c r="F12" s="87"/>
      <c r="G12" s="88"/>
      <c r="H12" s="88"/>
      <c r="I12" s="89"/>
    </row>
    <row r="13" spans="1:9" s="5" customFormat="1" ht="20.25" customHeight="1">
      <c r="A13" s="14" t="s">
        <v>157</v>
      </c>
      <c r="B13" s="87"/>
      <c r="C13" s="87"/>
      <c r="D13" s="87"/>
      <c r="E13" s="87"/>
      <c r="F13" s="87"/>
      <c r="G13" s="88"/>
      <c r="H13" s="88"/>
      <c r="I13" s="89"/>
    </row>
    <row r="14" spans="1:9" s="5" customFormat="1" ht="21.75" customHeight="1">
      <c r="A14" s="14" t="s">
        <v>131</v>
      </c>
      <c r="B14" s="87"/>
      <c r="C14" s="87"/>
      <c r="D14" s="87"/>
      <c r="E14" s="87"/>
      <c r="F14" s="87"/>
      <c r="G14" s="88"/>
      <c r="H14" s="88"/>
      <c r="I14" s="89"/>
    </row>
    <row r="15" spans="1:9" s="5" customFormat="1" ht="21.75" customHeight="1">
      <c r="A15" s="14" t="s">
        <v>30</v>
      </c>
      <c r="B15" s="87"/>
      <c r="C15" s="87"/>
      <c r="D15" s="87">
        <v>2123.56</v>
      </c>
      <c r="E15" s="87"/>
      <c r="F15" s="87"/>
      <c r="G15" s="88"/>
      <c r="H15" s="88"/>
      <c r="I15" s="89"/>
    </row>
    <row r="16" spans="1:9" s="5" customFormat="1" ht="24" customHeight="1">
      <c r="A16" s="14" t="s">
        <v>132</v>
      </c>
      <c r="B16" s="87"/>
      <c r="C16" s="87"/>
      <c r="D16" s="87"/>
      <c r="E16" s="87"/>
      <c r="F16" s="87"/>
      <c r="G16" s="88"/>
      <c r="H16" s="88">
        <v>1537.93</v>
      </c>
      <c r="I16" s="89"/>
    </row>
    <row r="17" spans="1:9" s="5" customFormat="1" ht="30" customHeight="1">
      <c r="A17" s="14" t="s">
        <v>139</v>
      </c>
      <c r="B17" s="87"/>
      <c r="C17" s="87">
        <v>331.8</v>
      </c>
      <c r="D17" s="87"/>
      <c r="E17" s="87"/>
      <c r="F17" s="87"/>
      <c r="G17" s="88"/>
      <c r="H17" s="88"/>
      <c r="I17" s="89"/>
    </row>
    <row r="18" spans="1:9" s="5" customFormat="1" ht="30" customHeight="1" thickBot="1">
      <c r="A18" s="14" t="s">
        <v>31</v>
      </c>
      <c r="B18" s="87"/>
      <c r="C18" s="87">
        <v>331.8</v>
      </c>
      <c r="D18" s="87"/>
      <c r="E18" s="87"/>
      <c r="F18" s="87"/>
      <c r="G18" s="88"/>
      <c r="H18" s="88"/>
      <c r="I18" s="89"/>
    </row>
    <row r="19" spans="1:9" s="5" customFormat="1" ht="23.25" customHeight="1">
      <c r="A19" s="14" t="s">
        <v>32</v>
      </c>
      <c r="B19" s="87"/>
      <c r="C19" s="87"/>
      <c r="D19" s="87"/>
      <c r="E19" s="106"/>
      <c r="F19" s="87"/>
      <c r="G19" s="88"/>
      <c r="H19" s="88"/>
      <c r="I19" s="89"/>
    </row>
    <row r="20" spans="1:9" s="5" customFormat="1" ht="23.25" customHeight="1">
      <c r="A20" s="14" t="s">
        <v>143</v>
      </c>
      <c r="B20" s="87"/>
      <c r="C20" s="87"/>
      <c r="D20" s="87"/>
      <c r="E20" s="151"/>
      <c r="F20" s="87"/>
      <c r="G20" s="88"/>
      <c r="H20" s="88"/>
      <c r="I20" s="89"/>
    </row>
    <row r="21" spans="1:9" s="5" customFormat="1" ht="23.25" customHeight="1">
      <c r="A21" s="14" t="s">
        <v>33</v>
      </c>
      <c r="B21" s="87"/>
      <c r="C21" s="87"/>
      <c r="D21" s="87"/>
      <c r="E21" s="87"/>
      <c r="F21" s="87">
        <v>5707.07</v>
      </c>
      <c r="G21" s="88"/>
      <c r="H21" s="88"/>
      <c r="I21" s="89"/>
    </row>
    <row r="22" spans="1:9" s="5" customFormat="1" ht="21.75" customHeight="1">
      <c r="A22" s="14" t="s">
        <v>34</v>
      </c>
      <c r="B22" s="87"/>
      <c r="C22" s="87"/>
      <c r="D22" s="87"/>
      <c r="E22" s="87"/>
      <c r="F22" s="87"/>
      <c r="G22" s="88"/>
      <c r="H22" s="88"/>
      <c r="I22" s="89"/>
    </row>
    <row r="23" spans="1:9" s="5" customFormat="1" ht="23.25" customHeight="1">
      <c r="A23" s="14" t="s">
        <v>144</v>
      </c>
      <c r="B23" s="87"/>
      <c r="C23" s="87"/>
      <c r="D23" s="87"/>
      <c r="E23" s="87"/>
      <c r="F23" s="87"/>
      <c r="G23" s="88"/>
      <c r="H23" s="88"/>
      <c r="I23" s="89"/>
    </row>
    <row r="24" spans="1:9" s="5" customFormat="1" ht="21" customHeight="1">
      <c r="A24" s="14" t="s">
        <v>121</v>
      </c>
      <c r="B24" s="87"/>
      <c r="C24" s="87"/>
      <c r="D24" s="87"/>
      <c r="E24" s="87"/>
      <c r="F24" s="87"/>
      <c r="G24" s="88"/>
      <c r="H24" s="88">
        <v>585105.18</v>
      </c>
      <c r="I24" s="89"/>
    </row>
    <row r="25" spans="1:9" s="5" customFormat="1" ht="21" customHeight="1">
      <c r="A25" s="14" t="s">
        <v>158</v>
      </c>
      <c r="B25" s="87"/>
      <c r="C25" s="87"/>
      <c r="D25" s="87"/>
      <c r="E25" s="87"/>
      <c r="F25" s="87"/>
      <c r="G25" s="88"/>
      <c r="H25" s="88"/>
      <c r="I25" s="89"/>
    </row>
    <row r="26" spans="1:9" s="5" customFormat="1" ht="21" customHeight="1">
      <c r="A26" s="14" t="s">
        <v>160</v>
      </c>
      <c r="B26" s="87"/>
      <c r="C26" s="87"/>
      <c r="D26" s="87"/>
      <c r="E26" s="87"/>
      <c r="F26" s="87"/>
      <c r="G26" s="88"/>
      <c r="H26" s="88"/>
      <c r="I26" s="89"/>
    </row>
    <row r="27" spans="1:9" s="5" customFormat="1" ht="24" customHeight="1">
      <c r="A27" s="14" t="s">
        <v>35</v>
      </c>
      <c r="B27" s="87">
        <v>15826.74</v>
      </c>
      <c r="C27" s="87"/>
      <c r="D27" s="87"/>
      <c r="E27" s="87"/>
      <c r="F27" s="87"/>
      <c r="G27" s="88"/>
      <c r="H27" s="88"/>
      <c r="I27" s="89"/>
    </row>
    <row r="28" spans="1:9" s="5" customFormat="1" ht="23.25" customHeight="1">
      <c r="A28" s="14" t="s">
        <v>36</v>
      </c>
      <c r="B28" s="87">
        <v>1858.12</v>
      </c>
      <c r="C28" s="87"/>
      <c r="D28" s="87"/>
      <c r="E28" s="87"/>
      <c r="F28" s="87"/>
      <c r="G28" s="88"/>
      <c r="H28" s="88"/>
      <c r="I28" s="89"/>
    </row>
    <row r="29" spans="1:9" s="5" customFormat="1" ht="24" customHeight="1">
      <c r="A29" s="14" t="s">
        <v>37</v>
      </c>
      <c r="B29" s="87">
        <v>2123.56</v>
      </c>
      <c r="C29" s="87"/>
      <c r="D29" s="87"/>
      <c r="E29" s="87"/>
      <c r="F29" s="87"/>
      <c r="G29" s="88"/>
      <c r="H29" s="88"/>
      <c r="I29" s="89"/>
    </row>
    <row r="30" spans="1:9" s="5" customFormat="1" ht="26.25" customHeight="1">
      <c r="A30" s="14" t="s">
        <v>38</v>
      </c>
      <c r="B30" s="87">
        <v>3500</v>
      </c>
      <c r="C30" s="87"/>
      <c r="D30" s="87"/>
      <c r="E30" s="87"/>
      <c r="F30" s="87"/>
      <c r="G30" s="88"/>
      <c r="H30" s="88"/>
      <c r="I30" s="89"/>
    </row>
    <row r="31" spans="1:9" s="5" customFormat="1" ht="26.25" customHeight="1">
      <c r="A31" s="14" t="s">
        <v>39</v>
      </c>
      <c r="B31" s="87">
        <v>398.17</v>
      </c>
      <c r="C31" s="87"/>
      <c r="D31" s="87"/>
      <c r="E31" s="87"/>
      <c r="F31" s="87"/>
      <c r="G31" s="88"/>
      <c r="H31" s="88"/>
      <c r="I31" s="89"/>
    </row>
    <row r="32" spans="1:9" s="5" customFormat="1" ht="30" customHeight="1">
      <c r="A32" s="83" t="s">
        <v>40</v>
      </c>
      <c r="B32" s="90">
        <v>132.72</v>
      </c>
      <c r="C32" s="90"/>
      <c r="D32" s="90"/>
      <c r="E32" s="90"/>
      <c r="F32" s="90"/>
      <c r="G32" s="91"/>
      <c r="H32" s="91"/>
      <c r="I32" s="92"/>
    </row>
    <row r="33" spans="1:9" s="5" customFormat="1" ht="30" customHeight="1">
      <c r="A33" s="83" t="s">
        <v>41</v>
      </c>
      <c r="B33" s="90">
        <v>1393.59</v>
      </c>
      <c r="C33" s="90"/>
      <c r="D33" s="90"/>
      <c r="E33" s="90"/>
      <c r="F33" s="90"/>
      <c r="G33" s="91"/>
      <c r="H33" s="91"/>
      <c r="I33" s="92"/>
    </row>
    <row r="34" spans="1:9" s="5" customFormat="1" ht="30" customHeight="1">
      <c r="A34" s="83" t="s">
        <v>42</v>
      </c>
      <c r="B34" s="90">
        <v>4910.74</v>
      </c>
      <c r="C34" s="90"/>
      <c r="D34" s="90"/>
      <c r="E34" s="90"/>
      <c r="F34" s="90"/>
      <c r="G34" s="91"/>
      <c r="H34" s="91"/>
      <c r="I34" s="92"/>
    </row>
    <row r="35" spans="1:9" s="5" customFormat="1" ht="30" customHeight="1">
      <c r="A35" s="83" t="s">
        <v>43</v>
      </c>
      <c r="B35" s="90">
        <v>0</v>
      </c>
      <c r="C35" s="90"/>
      <c r="D35" s="90"/>
      <c r="E35" s="90"/>
      <c r="F35" s="90"/>
      <c r="G35" s="91"/>
      <c r="H35" s="91"/>
      <c r="I35" s="92"/>
    </row>
    <row r="36" spans="1:9" s="5" customFormat="1" ht="30" customHeight="1">
      <c r="A36" s="83" t="s">
        <v>44</v>
      </c>
      <c r="B36" s="90">
        <v>2123.56</v>
      </c>
      <c r="C36" s="90"/>
      <c r="D36" s="90"/>
      <c r="E36" s="90"/>
      <c r="F36" s="90"/>
      <c r="G36" s="91"/>
      <c r="H36" s="91"/>
      <c r="I36" s="92"/>
    </row>
    <row r="37" spans="1:9" s="5" customFormat="1" ht="30" customHeight="1">
      <c r="A37" s="83" t="s">
        <v>45</v>
      </c>
      <c r="B37" s="90">
        <v>207.14</v>
      </c>
      <c r="C37" s="90"/>
      <c r="D37" s="90"/>
      <c r="E37" s="90"/>
      <c r="F37" s="90"/>
      <c r="G37" s="91"/>
      <c r="H37" s="91"/>
      <c r="I37" s="92"/>
    </row>
    <row r="38" spans="1:9" s="5" customFormat="1" ht="30" customHeight="1">
      <c r="A38" s="83" t="s">
        <v>46</v>
      </c>
      <c r="B38" s="90">
        <v>265.45</v>
      </c>
      <c r="C38" s="90"/>
      <c r="D38" s="90"/>
      <c r="E38" s="90"/>
      <c r="F38" s="90"/>
      <c r="G38" s="91"/>
      <c r="H38" s="91"/>
      <c r="I38" s="92"/>
    </row>
    <row r="39" spans="1:9" s="5" customFormat="1" ht="30" customHeight="1">
      <c r="A39" s="83" t="s">
        <v>47</v>
      </c>
      <c r="B39" s="90">
        <v>265.45</v>
      </c>
      <c r="C39" s="90"/>
      <c r="D39" s="90"/>
      <c r="E39" s="90"/>
      <c r="F39" s="90"/>
      <c r="G39" s="91"/>
      <c r="H39" s="91"/>
      <c r="I39" s="92"/>
    </row>
    <row r="40" spans="1:9" s="5" customFormat="1" ht="30" customHeight="1">
      <c r="A40" s="83" t="s">
        <v>48</v>
      </c>
      <c r="B40" s="90">
        <v>2426.17</v>
      </c>
      <c r="C40" s="90"/>
      <c r="D40" s="90"/>
      <c r="E40" s="90"/>
      <c r="F40" s="90"/>
      <c r="G40" s="91"/>
      <c r="H40" s="91"/>
      <c r="I40" s="92"/>
    </row>
    <row r="41" spans="1:9" s="5" customFormat="1" ht="30" customHeight="1">
      <c r="A41" s="83" t="s">
        <v>105</v>
      </c>
      <c r="B41" s="90"/>
      <c r="C41" s="90"/>
      <c r="D41" s="90"/>
      <c r="E41" s="90"/>
      <c r="F41" s="90"/>
      <c r="G41" s="91"/>
      <c r="H41" s="91"/>
      <c r="I41" s="92">
        <v>3981.68</v>
      </c>
    </row>
    <row r="42" spans="1:9" s="5" customFormat="1" ht="30" customHeight="1">
      <c r="A42" s="83" t="s">
        <v>49</v>
      </c>
      <c r="B42" s="90">
        <v>66.36</v>
      </c>
      <c r="C42" s="90"/>
      <c r="D42" s="90"/>
      <c r="E42" s="90"/>
      <c r="F42" s="90"/>
      <c r="G42" s="91"/>
      <c r="H42" s="91"/>
      <c r="I42" s="92"/>
    </row>
    <row r="43" spans="1:9" s="5" customFormat="1" ht="30" customHeight="1">
      <c r="A43" s="83" t="s">
        <v>106</v>
      </c>
      <c r="B43" s="90">
        <v>265.45</v>
      </c>
      <c r="C43" s="90"/>
      <c r="D43" s="90"/>
      <c r="E43" s="90"/>
      <c r="F43" s="90"/>
      <c r="G43" s="91"/>
      <c r="H43" s="91"/>
      <c r="I43" s="92"/>
    </row>
    <row r="44" spans="1:9" s="5" customFormat="1" ht="30" customHeight="1">
      <c r="A44" s="83" t="s">
        <v>50</v>
      </c>
      <c r="B44" s="90">
        <v>39.82</v>
      </c>
      <c r="C44" s="90"/>
      <c r="D44" s="90"/>
      <c r="E44" s="90"/>
      <c r="F44" s="90"/>
      <c r="G44" s="91"/>
      <c r="H44" s="91"/>
      <c r="I44" s="92"/>
    </row>
    <row r="45" spans="1:9" s="5" customFormat="1" ht="30" customHeight="1">
      <c r="A45" s="83" t="s">
        <v>51</v>
      </c>
      <c r="B45" s="90">
        <v>398.17</v>
      </c>
      <c r="C45" s="90"/>
      <c r="D45" s="90"/>
      <c r="E45" s="90"/>
      <c r="F45" s="90"/>
      <c r="G45" s="91"/>
      <c r="H45" s="91"/>
      <c r="I45" s="92"/>
    </row>
    <row r="46" spans="1:9" s="5" customFormat="1" ht="30" customHeight="1">
      <c r="A46" s="83" t="s">
        <v>52</v>
      </c>
      <c r="B46" s="90">
        <v>33.19</v>
      </c>
      <c r="C46" s="90"/>
      <c r="D46" s="90"/>
      <c r="E46" s="90"/>
      <c r="F46" s="90"/>
      <c r="G46" s="91"/>
      <c r="H46" s="91"/>
      <c r="I46" s="92"/>
    </row>
    <row r="47" spans="1:9" s="5" customFormat="1" ht="30" customHeight="1">
      <c r="A47" s="83" t="s">
        <v>53</v>
      </c>
      <c r="B47" s="90">
        <v>199.08</v>
      </c>
      <c r="C47" s="90"/>
      <c r="D47" s="90"/>
      <c r="E47" s="90"/>
      <c r="F47" s="90"/>
      <c r="G47" s="91"/>
      <c r="H47" s="91"/>
      <c r="I47" s="92"/>
    </row>
    <row r="48" spans="1:9" s="5" customFormat="1" ht="30" customHeight="1">
      <c r="A48" s="83" t="s">
        <v>54</v>
      </c>
      <c r="B48" s="90">
        <v>12000</v>
      </c>
      <c r="C48" s="90"/>
      <c r="D48" s="90"/>
      <c r="E48" s="90"/>
      <c r="F48" s="90"/>
      <c r="G48" s="91"/>
      <c r="H48" s="91"/>
      <c r="I48" s="92"/>
    </row>
    <row r="49" spans="1:9" s="5" customFormat="1" ht="30" customHeight="1">
      <c r="A49" s="83" t="s">
        <v>55</v>
      </c>
      <c r="B49" s="90">
        <v>2389.01</v>
      </c>
      <c r="C49" s="90"/>
      <c r="D49" s="90"/>
      <c r="E49" s="90"/>
      <c r="F49" s="90"/>
      <c r="G49" s="91"/>
      <c r="H49" s="91"/>
      <c r="I49" s="92"/>
    </row>
    <row r="50" spans="1:9" s="5" customFormat="1" ht="30" customHeight="1">
      <c r="A50" s="83" t="s">
        <v>56</v>
      </c>
      <c r="B50" s="90">
        <v>199.08</v>
      </c>
      <c r="C50" s="90"/>
      <c r="D50" s="90"/>
      <c r="E50" s="90"/>
      <c r="F50" s="90"/>
      <c r="G50" s="91"/>
      <c r="H50" s="91"/>
      <c r="I50" s="92"/>
    </row>
    <row r="51" spans="1:9" s="5" customFormat="1" ht="30" customHeight="1">
      <c r="A51" s="83" t="s">
        <v>57</v>
      </c>
      <c r="B51" s="90">
        <v>265.45</v>
      </c>
      <c r="C51" s="90"/>
      <c r="D51" s="90"/>
      <c r="E51" s="90"/>
      <c r="F51" s="90"/>
      <c r="G51" s="91"/>
      <c r="H51" s="91"/>
      <c r="I51" s="92"/>
    </row>
    <row r="52" spans="1:9" s="5" customFormat="1" ht="30" customHeight="1">
      <c r="A52" s="83" t="s">
        <v>104</v>
      </c>
      <c r="B52" s="90"/>
      <c r="C52" s="90"/>
      <c r="D52" s="90"/>
      <c r="E52" s="90"/>
      <c r="F52" s="90"/>
      <c r="G52" s="91"/>
      <c r="H52" s="91"/>
      <c r="I52" s="92"/>
    </row>
    <row r="53" spans="1:9" s="5" customFormat="1" ht="30" customHeight="1" thickBot="1">
      <c r="A53" s="82" t="s">
        <v>58</v>
      </c>
      <c r="B53" s="93">
        <v>0</v>
      </c>
      <c r="C53" s="93"/>
      <c r="D53" s="93"/>
      <c r="E53" s="93"/>
      <c r="F53" s="93"/>
      <c r="G53" s="94"/>
      <c r="H53" s="94"/>
      <c r="I53" s="95"/>
    </row>
    <row r="54" spans="1:9" s="5" customFormat="1" ht="30" customHeight="1" thickBot="1">
      <c r="A54" s="114" t="s">
        <v>117</v>
      </c>
      <c r="B54" s="115">
        <v>2700</v>
      </c>
      <c r="C54" s="115"/>
      <c r="D54" s="115"/>
      <c r="E54" s="115"/>
      <c r="F54" s="115"/>
      <c r="G54" s="115"/>
      <c r="H54" s="115"/>
      <c r="I54" s="116"/>
    </row>
    <row r="55" spans="1:9" s="5" customFormat="1" ht="30" customHeight="1" thickBot="1">
      <c r="A55" s="114" t="s">
        <v>99</v>
      </c>
      <c r="B55" s="115">
        <v>66.36</v>
      </c>
      <c r="C55" s="115"/>
      <c r="D55" s="115"/>
      <c r="E55" s="115"/>
      <c r="F55" s="115"/>
      <c r="G55" s="115"/>
      <c r="H55" s="115"/>
      <c r="I55" s="116"/>
    </row>
    <row r="56" spans="1:9" s="5" customFormat="1" ht="30" customHeight="1" thickBot="1">
      <c r="A56" s="114" t="s">
        <v>141</v>
      </c>
      <c r="B56" s="115"/>
      <c r="C56" s="115"/>
      <c r="D56" s="115"/>
      <c r="E56" s="115"/>
      <c r="F56" s="115"/>
      <c r="G56" s="115"/>
      <c r="H56" s="115"/>
      <c r="I56" s="116"/>
    </row>
    <row r="57" spans="1:9" s="5" customFormat="1" ht="30" customHeight="1" thickBot="1">
      <c r="A57" s="114" t="s">
        <v>142</v>
      </c>
      <c r="B57" s="115"/>
      <c r="C57" s="115"/>
      <c r="D57" s="115"/>
      <c r="E57" s="115"/>
      <c r="F57" s="115"/>
      <c r="G57" s="115"/>
      <c r="H57" s="115"/>
      <c r="I57" s="116"/>
    </row>
    <row r="58" spans="1:9" s="5" customFormat="1" ht="30" customHeight="1" thickBot="1">
      <c r="A58" s="114" t="s">
        <v>112</v>
      </c>
      <c r="B58" s="115">
        <v>3981.68</v>
      </c>
      <c r="C58" s="115"/>
      <c r="D58" s="115"/>
      <c r="E58" s="115"/>
      <c r="F58" s="115"/>
      <c r="G58" s="115"/>
      <c r="H58" s="115"/>
      <c r="I58" s="116"/>
    </row>
    <row r="59" spans="1:9" s="5" customFormat="1" ht="30" customHeight="1" thickBot="1">
      <c r="A59" s="114" t="s">
        <v>150</v>
      </c>
      <c r="B59" s="115"/>
      <c r="C59" s="115"/>
      <c r="D59" s="115"/>
      <c r="E59" s="115"/>
      <c r="F59" s="115"/>
      <c r="G59" s="115"/>
      <c r="H59" s="115"/>
      <c r="I59" s="116"/>
    </row>
    <row r="60" spans="1:9" s="5" customFormat="1" ht="30" customHeight="1" thickBot="1">
      <c r="A60" s="114" t="s">
        <v>148</v>
      </c>
      <c r="B60" s="115">
        <v>0</v>
      </c>
      <c r="C60" s="115">
        <v>807.35</v>
      </c>
      <c r="D60" s="115"/>
      <c r="E60" s="115"/>
      <c r="F60" s="115">
        <v>1561.77</v>
      </c>
      <c r="G60" s="115">
        <v>84.95</v>
      </c>
      <c r="H60" s="115">
        <v>39.12</v>
      </c>
      <c r="I60" s="116"/>
    </row>
    <row r="61" spans="1:9" s="5" customFormat="1" ht="30" customHeight="1" thickBot="1">
      <c r="A61" s="114" t="s">
        <v>166</v>
      </c>
      <c r="B61" s="115"/>
      <c r="C61" s="115"/>
      <c r="D61" s="115"/>
      <c r="E61" s="115"/>
      <c r="F61" s="115"/>
      <c r="G61" s="115"/>
      <c r="H61" s="115"/>
      <c r="I61" s="116"/>
    </row>
    <row r="62" spans="1:9" s="5" customFormat="1" ht="30" customHeight="1" thickBot="1">
      <c r="A62" s="114" t="s">
        <v>165</v>
      </c>
      <c r="B62" s="115"/>
      <c r="C62" s="115"/>
      <c r="D62" s="115"/>
      <c r="E62" s="115"/>
      <c r="F62" s="115"/>
      <c r="G62" s="115"/>
      <c r="H62" s="115"/>
      <c r="I62" s="116"/>
    </row>
    <row r="63" spans="1:9" s="5" customFormat="1" ht="30" customHeight="1" thickBot="1">
      <c r="A63" s="19" t="s">
        <v>2</v>
      </c>
      <c r="B63" s="96">
        <f>SUM(B10:B60)-B61</f>
        <v>58035.06</v>
      </c>
      <c r="C63" s="97">
        <f>SUM(C10:C60)-C62</f>
        <v>1470.95</v>
      </c>
      <c r="D63" s="96">
        <f>SUM(D10:D53)</f>
        <v>2123.56</v>
      </c>
      <c r="E63" s="97">
        <f>SUM(E10:E53)-E61</f>
        <v>8958.78</v>
      </c>
      <c r="F63" s="96">
        <f>SUM(F10:F60)</f>
        <v>7268.84</v>
      </c>
      <c r="G63" s="98">
        <f>SUM(G10:G60)</f>
        <v>84.95</v>
      </c>
      <c r="H63" s="98">
        <f>SUM(H10:H60)</f>
        <v>586682.2300000001</v>
      </c>
      <c r="I63" s="98">
        <f>SUM(I10:I55)-I61</f>
        <v>3981.68</v>
      </c>
    </row>
    <row r="64" spans="1:9" s="5" customFormat="1" ht="30" customHeight="1" thickBot="1">
      <c r="A64" s="19" t="s">
        <v>180</v>
      </c>
      <c r="B64" s="171">
        <f>SUM(B63+C63+D63+E63+F63+G63+H63+I63)</f>
        <v>668606.0500000002</v>
      </c>
      <c r="C64" s="172"/>
      <c r="D64" s="172"/>
      <c r="E64" s="172"/>
      <c r="F64" s="172"/>
      <c r="G64" s="172"/>
      <c r="H64" s="172"/>
      <c r="I64" s="173"/>
    </row>
    <row r="65" s="5" customFormat="1" ht="15"/>
    <row r="66" spans="1:16" s="5" customFormat="1" ht="15.75">
      <c r="A66" s="4"/>
      <c r="H66" s="22"/>
      <c r="I66" s="22"/>
      <c r="J66" s="22"/>
      <c r="K66"/>
      <c r="L66"/>
      <c r="M66"/>
      <c r="N66"/>
      <c r="O66"/>
      <c r="P66"/>
    </row>
    <row r="67" spans="1:16" s="5" customFormat="1" ht="15">
      <c r="A67" s="20"/>
      <c r="J67"/>
      <c r="K67"/>
      <c r="L67"/>
      <c r="M67"/>
      <c r="N67"/>
      <c r="O67"/>
      <c r="P67"/>
    </row>
    <row r="68" spans="1:16" s="5" customFormat="1" ht="34.5" customHeight="1">
      <c r="A68" s="183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s="5" customFormat="1" ht="15">
      <c r="A69" s="20"/>
      <c r="J69"/>
      <c r="K69"/>
      <c r="L69"/>
      <c r="M69"/>
      <c r="N69"/>
      <c r="O69"/>
      <c r="P69"/>
    </row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</sheetData>
  <sheetProtection/>
  <mergeCells count="12">
    <mergeCell ref="H8:H9"/>
    <mergeCell ref="A68:P68"/>
    <mergeCell ref="A3:I3"/>
    <mergeCell ref="A4:I4"/>
    <mergeCell ref="I8:I9"/>
    <mergeCell ref="B64:I64"/>
    <mergeCell ref="B7:I7"/>
    <mergeCell ref="E8:E9"/>
    <mergeCell ref="F8:F9"/>
    <mergeCell ref="B8:B9"/>
    <mergeCell ref="C8:C9"/>
    <mergeCell ref="D8:D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106" zoomScaleNormal="106" zoomScalePageLayoutView="0" workbookViewId="0" topLeftCell="A39">
      <selection activeCell="O40" sqref="O40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spans="2:14" ht="12.75">
      <c r="B1" t="s">
        <v>100</v>
      </c>
      <c r="N1" s="21" t="s">
        <v>21</v>
      </c>
    </row>
    <row r="2" spans="1:15" ht="20.25">
      <c r="A2" s="166" t="s">
        <v>181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5.7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ht="13.5" thickBot="1">
      <c r="O4" s="7" t="s">
        <v>1</v>
      </c>
    </row>
    <row r="5" spans="1:15" ht="15.75" thickBot="1">
      <c r="A5" s="8" t="s">
        <v>3</v>
      </c>
      <c r="B5" s="187" t="s">
        <v>172</v>
      </c>
      <c r="C5" s="188"/>
      <c r="D5" s="188"/>
      <c r="E5" s="188"/>
      <c r="F5" s="188"/>
      <c r="G5" s="188"/>
      <c r="H5" s="189"/>
      <c r="I5" s="187" t="s">
        <v>182</v>
      </c>
      <c r="J5" s="188"/>
      <c r="K5" s="188"/>
      <c r="L5" s="188"/>
      <c r="M5" s="188"/>
      <c r="N5" s="188"/>
      <c r="O5" s="189"/>
    </row>
    <row r="6" spans="1:15" ht="15.75" customHeight="1">
      <c r="A6" s="9" t="s">
        <v>27</v>
      </c>
      <c r="B6" s="179" t="s">
        <v>4</v>
      </c>
      <c r="C6" s="181" t="s">
        <v>5</v>
      </c>
      <c r="D6" s="181" t="s">
        <v>6</v>
      </c>
      <c r="E6" s="177" t="s">
        <v>127</v>
      </c>
      <c r="F6" s="177" t="s">
        <v>0</v>
      </c>
      <c r="G6" s="177" t="s">
        <v>133</v>
      </c>
      <c r="H6" s="169" t="s">
        <v>155</v>
      </c>
      <c r="I6" s="179" t="s">
        <v>4</v>
      </c>
      <c r="J6" s="185" t="s">
        <v>5</v>
      </c>
      <c r="K6" s="185" t="s">
        <v>6</v>
      </c>
      <c r="L6" s="177" t="s">
        <v>127</v>
      </c>
      <c r="M6" s="177" t="s">
        <v>0</v>
      </c>
      <c r="N6" s="177" t="s">
        <v>125</v>
      </c>
      <c r="O6" s="169" t="s">
        <v>154</v>
      </c>
    </row>
    <row r="7" spans="1:15" ht="63.75" customHeight="1" thickBot="1">
      <c r="A7" s="10" t="s">
        <v>26</v>
      </c>
      <c r="B7" s="180"/>
      <c r="C7" s="182"/>
      <c r="D7" s="182"/>
      <c r="E7" s="178"/>
      <c r="F7" s="178"/>
      <c r="G7" s="178"/>
      <c r="H7" s="170"/>
      <c r="I7" s="180"/>
      <c r="J7" s="186"/>
      <c r="K7" s="186"/>
      <c r="L7" s="178"/>
      <c r="M7" s="178"/>
      <c r="N7" s="178"/>
      <c r="O7" s="170"/>
    </row>
    <row r="8" spans="1:15" ht="24.75" customHeight="1">
      <c r="A8" s="14" t="s">
        <v>136</v>
      </c>
      <c r="B8" s="13"/>
      <c r="C8" s="12"/>
      <c r="D8" s="12"/>
      <c r="E8" s="123"/>
      <c r="F8" s="12"/>
      <c r="G8" s="134"/>
      <c r="H8" s="127"/>
      <c r="I8" s="103"/>
      <c r="J8" s="120"/>
      <c r="K8" s="120"/>
      <c r="L8" s="120"/>
      <c r="M8" s="120"/>
      <c r="N8" s="138"/>
      <c r="O8" s="132"/>
    </row>
    <row r="9" spans="1:15" ht="24.75" customHeight="1">
      <c r="A9" s="14" t="s">
        <v>137</v>
      </c>
      <c r="B9" s="140"/>
      <c r="C9" s="141"/>
      <c r="D9" s="141"/>
      <c r="E9" s="142">
        <v>8958.78</v>
      </c>
      <c r="F9" s="141"/>
      <c r="G9" s="143"/>
      <c r="H9" s="144"/>
      <c r="I9" s="145"/>
      <c r="J9" s="146"/>
      <c r="K9" s="146"/>
      <c r="L9" s="146">
        <v>8958.78</v>
      </c>
      <c r="M9" s="146"/>
      <c r="N9" s="147"/>
      <c r="O9" s="148"/>
    </row>
    <row r="10" spans="1:15" ht="24.75" customHeight="1">
      <c r="A10" s="14" t="s">
        <v>128</v>
      </c>
      <c r="B10" s="14"/>
      <c r="C10" s="11"/>
      <c r="D10" s="11"/>
      <c r="E10" s="87"/>
      <c r="F10" s="11"/>
      <c r="G10" s="135"/>
      <c r="H10" s="128"/>
      <c r="I10" s="102"/>
      <c r="J10" s="121"/>
      <c r="K10" s="121"/>
      <c r="L10" s="121"/>
      <c r="M10" s="121"/>
      <c r="N10" s="136"/>
      <c r="O10" s="129"/>
    </row>
    <row r="11" spans="1:15" ht="24.75" customHeight="1">
      <c r="A11" s="14" t="s">
        <v>156</v>
      </c>
      <c r="B11" s="14"/>
      <c r="C11" s="11"/>
      <c r="D11" s="11"/>
      <c r="E11" s="87"/>
      <c r="F11" s="11"/>
      <c r="G11" s="135"/>
      <c r="H11" s="128"/>
      <c r="I11" s="102"/>
      <c r="J11" s="121"/>
      <c r="K11" s="121"/>
      <c r="L11" s="121"/>
      <c r="M11" s="121"/>
      <c r="N11" s="136"/>
      <c r="O11" s="129"/>
    </row>
    <row r="12" spans="1:15" ht="24.75" customHeight="1">
      <c r="A12" s="14" t="s">
        <v>129</v>
      </c>
      <c r="B12" s="125">
        <v>0</v>
      </c>
      <c r="C12" s="11"/>
      <c r="D12" s="11"/>
      <c r="E12" s="87"/>
      <c r="F12" s="11"/>
      <c r="G12" s="135"/>
      <c r="H12" s="128"/>
      <c r="I12" s="102"/>
      <c r="J12" s="121"/>
      <c r="K12" s="121"/>
      <c r="L12" s="121"/>
      <c r="M12" s="121"/>
      <c r="N12" s="136"/>
      <c r="O12" s="129"/>
    </row>
    <row r="13" spans="1:15" ht="24.75" customHeight="1">
      <c r="A13" s="14" t="s">
        <v>30</v>
      </c>
      <c r="B13" s="14"/>
      <c r="C13" s="11"/>
      <c r="D13" s="87">
        <v>2123.56</v>
      </c>
      <c r="E13" s="11"/>
      <c r="F13" s="11"/>
      <c r="G13" s="135"/>
      <c r="H13" s="128"/>
      <c r="I13" s="102"/>
      <c r="J13" s="121"/>
      <c r="K13" s="121">
        <v>2123.56</v>
      </c>
      <c r="L13" s="121"/>
      <c r="M13" s="121"/>
      <c r="N13" s="136"/>
      <c r="O13" s="129"/>
    </row>
    <row r="14" spans="1:15" ht="24.75" customHeight="1">
      <c r="A14" s="14" t="s">
        <v>130</v>
      </c>
      <c r="B14" s="126"/>
      <c r="C14" s="11"/>
      <c r="D14" s="87"/>
      <c r="E14" s="11"/>
      <c r="F14" s="11"/>
      <c r="G14" s="135">
        <v>1576.38</v>
      </c>
      <c r="H14" s="128"/>
      <c r="I14" s="102"/>
      <c r="J14" s="121"/>
      <c r="K14" s="121"/>
      <c r="L14" s="121"/>
      <c r="M14" s="121"/>
      <c r="N14" s="136">
        <v>1615.79</v>
      </c>
      <c r="O14" s="129"/>
    </row>
    <row r="15" spans="1:15" ht="24.75" customHeight="1">
      <c r="A15" s="14" t="s">
        <v>139</v>
      </c>
      <c r="B15" s="126"/>
      <c r="C15" s="150">
        <v>331.8</v>
      </c>
      <c r="D15" s="87"/>
      <c r="E15" s="11"/>
      <c r="F15" s="11"/>
      <c r="G15" s="135"/>
      <c r="H15" s="128"/>
      <c r="I15" s="102"/>
      <c r="J15" s="121">
        <v>331.8</v>
      </c>
      <c r="K15" s="121"/>
      <c r="L15" s="121"/>
      <c r="M15" s="121"/>
      <c r="N15" s="136"/>
      <c r="O15" s="129"/>
    </row>
    <row r="16" spans="1:15" ht="24.75" customHeight="1">
      <c r="A16" s="14" t="s">
        <v>31</v>
      </c>
      <c r="B16" s="14"/>
      <c r="C16" s="124">
        <v>331.8</v>
      </c>
      <c r="D16" s="11"/>
      <c r="E16" s="11"/>
      <c r="F16" s="11"/>
      <c r="G16" s="135"/>
      <c r="H16" s="128"/>
      <c r="I16" s="102"/>
      <c r="J16" s="121">
        <v>331.8</v>
      </c>
      <c r="K16" s="121"/>
      <c r="L16" s="121"/>
      <c r="M16" s="121"/>
      <c r="N16" s="136"/>
      <c r="O16" s="129"/>
    </row>
    <row r="17" spans="1:15" ht="24.75" customHeight="1">
      <c r="A17" s="14" t="s">
        <v>32</v>
      </c>
      <c r="B17" s="14"/>
      <c r="C17" s="11"/>
      <c r="D17" s="11"/>
      <c r="E17" s="11"/>
      <c r="F17" s="87"/>
      <c r="G17" s="135"/>
      <c r="H17" s="128"/>
      <c r="I17" s="102"/>
      <c r="J17" s="121"/>
      <c r="K17" s="121"/>
      <c r="L17" s="121"/>
      <c r="M17" s="121"/>
      <c r="N17" s="136"/>
      <c r="O17" s="129"/>
    </row>
    <row r="18" spans="1:15" ht="24.75" customHeight="1">
      <c r="A18" s="14" t="s">
        <v>147</v>
      </c>
      <c r="B18" s="14"/>
      <c r="C18" s="11"/>
      <c r="D18" s="11"/>
      <c r="E18" s="11"/>
      <c r="F18" s="124"/>
      <c r="G18" s="135"/>
      <c r="H18" s="128"/>
      <c r="I18" s="102"/>
      <c r="J18" s="121"/>
      <c r="K18" s="121"/>
      <c r="L18" s="121"/>
      <c r="M18" s="121"/>
      <c r="N18" s="136"/>
      <c r="O18" s="129"/>
    </row>
    <row r="19" spans="1:15" ht="24.75" customHeight="1">
      <c r="A19" s="14" t="s">
        <v>33</v>
      </c>
      <c r="B19" s="14"/>
      <c r="C19" s="11"/>
      <c r="D19" s="11"/>
      <c r="E19" s="11"/>
      <c r="F19" s="124">
        <v>5707.07</v>
      </c>
      <c r="G19" s="135"/>
      <c r="H19" s="128"/>
      <c r="I19" s="102"/>
      <c r="J19" s="121"/>
      <c r="K19" s="121"/>
      <c r="L19" s="121"/>
      <c r="M19" s="121">
        <v>5707.07</v>
      </c>
      <c r="N19" s="136"/>
      <c r="O19" s="129"/>
    </row>
    <row r="20" spans="1:15" ht="24.75" customHeight="1">
      <c r="A20" s="14" t="s">
        <v>34</v>
      </c>
      <c r="B20" s="3"/>
      <c r="C20" s="1"/>
      <c r="D20" s="1"/>
      <c r="E20" s="1"/>
      <c r="F20" s="87"/>
      <c r="G20" s="136"/>
      <c r="H20" s="129"/>
      <c r="I20" s="102"/>
      <c r="J20" s="121"/>
      <c r="K20" s="121"/>
      <c r="L20" s="121"/>
      <c r="M20" s="121"/>
      <c r="N20" s="136"/>
      <c r="O20" s="129"/>
    </row>
    <row r="21" spans="1:15" ht="24.75" customHeight="1">
      <c r="A21" s="14" t="s">
        <v>122</v>
      </c>
      <c r="B21" s="102"/>
      <c r="C21" s="1"/>
      <c r="D21" s="1"/>
      <c r="E21" s="1"/>
      <c r="F21" s="87"/>
      <c r="G21" s="136">
        <v>590209.95</v>
      </c>
      <c r="H21" s="129"/>
      <c r="I21" s="102"/>
      <c r="J21" s="121"/>
      <c r="K21" s="121"/>
      <c r="L21" s="121"/>
      <c r="M21" s="121"/>
      <c r="N21" s="136">
        <v>604965.2</v>
      </c>
      <c r="O21" s="129"/>
    </row>
    <row r="22" spans="1:15" ht="24.75" customHeight="1">
      <c r="A22" s="14" t="s">
        <v>158</v>
      </c>
      <c r="B22" s="102"/>
      <c r="C22" s="1"/>
      <c r="D22" s="1"/>
      <c r="E22" s="1"/>
      <c r="F22" s="87"/>
      <c r="G22" s="136"/>
      <c r="H22" s="129"/>
      <c r="I22" s="102"/>
      <c r="J22" s="121"/>
      <c r="K22" s="121"/>
      <c r="L22" s="121"/>
      <c r="M22" s="121"/>
      <c r="N22" s="136"/>
      <c r="O22" s="129"/>
    </row>
    <row r="23" spans="1:15" ht="24.75" customHeight="1">
      <c r="A23" s="14" t="s">
        <v>159</v>
      </c>
      <c r="B23" s="102"/>
      <c r="C23" s="1"/>
      <c r="D23" s="1"/>
      <c r="E23" s="1"/>
      <c r="F23" s="87"/>
      <c r="G23" s="136"/>
      <c r="H23" s="129"/>
      <c r="I23" s="102"/>
      <c r="J23" s="121"/>
      <c r="K23" s="121"/>
      <c r="L23" s="121"/>
      <c r="M23" s="121"/>
      <c r="N23" s="136"/>
      <c r="O23" s="129"/>
    </row>
    <row r="24" spans="1:15" ht="24.75" customHeight="1">
      <c r="A24" s="14" t="s">
        <v>35</v>
      </c>
      <c r="B24" s="87">
        <v>15826.74</v>
      </c>
      <c r="C24" s="1"/>
      <c r="D24" s="1"/>
      <c r="E24" s="1"/>
      <c r="F24" s="1"/>
      <c r="G24" s="136"/>
      <c r="H24" s="129"/>
      <c r="I24" s="102">
        <v>15826.74</v>
      </c>
      <c r="J24" s="121"/>
      <c r="K24" s="121"/>
      <c r="L24" s="121"/>
      <c r="M24" s="121"/>
      <c r="N24" s="136"/>
      <c r="O24" s="129"/>
    </row>
    <row r="25" spans="1:15" ht="24.75" customHeight="1">
      <c r="A25" s="14" t="s">
        <v>36</v>
      </c>
      <c r="B25" s="87">
        <v>1858.12</v>
      </c>
      <c r="C25" s="1"/>
      <c r="D25" s="1"/>
      <c r="E25" s="1"/>
      <c r="F25" s="1"/>
      <c r="G25" s="136"/>
      <c r="H25" s="129"/>
      <c r="I25" s="102">
        <v>1858.12</v>
      </c>
      <c r="J25" s="121"/>
      <c r="K25" s="121"/>
      <c r="L25" s="121"/>
      <c r="M25" s="121"/>
      <c r="N25" s="136"/>
      <c r="O25" s="129"/>
    </row>
    <row r="26" spans="1:15" ht="24.75" customHeight="1">
      <c r="A26" s="14" t="s">
        <v>37</v>
      </c>
      <c r="B26" s="87">
        <v>2123.56</v>
      </c>
      <c r="C26" s="1"/>
      <c r="D26" s="1"/>
      <c r="E26" s="1"/>
      <c r="F26" s="1"/>
      <c r="G26" s="136"/>
      <c r="H26" s="129"/>
      <c r="I26" s="102">
        <v>2123.56</v>
      </c>
      <c r="J26" s="121"/>
      <c r="K26" s="121"/>
      <c r="L26" s="121"/>
      <c r="M26" s="121"/>
      <c r="N26" s="136"/>
      <c r="O26" s="129"/>
    </row>
    <row r="27" spans="1:15" ht="24.75" customHeight="1">
      <c r="A27" s="14" t="s">
        <v>38</v>
      </c>
      <c r="B27" s="87">
        <v>3500</v>
      </c>
      <c r="C27" s="1"/>
      <c r="D27" s="1"/>
      <c r="E27" s="1"/>
      <c r="F27" s="1"/>
      <c r="G27" s="136"/>
      <c r="H27" s="129"/>
      <c r="I27" s="102">
        <v>3500</v>
      </c>
      <c r="J27" s="121"/>
      <c r="K27" s="121"/>
      <c r="L27" s="121"/>
      <c r="M27" s="121"/>
      <c r="N27" s="136"/>
      <c r="O27" s="129"/>
    </row>
    <row r="28" spans="1:15" ht="24.75" customHeight="1">
      <c r="A28" s="14" t="s">
        <v>39</v>
      </c>
      <c r="B28" s="87">
        <v>398.17</v>
      </c>
      <c r="C28" s="1"/>
      <c r="D28" s="1"/>
      <c r="E28" s="1"/>
      <c r="F28" s="1"/>
      <c r="G28" s="136"/>
      <c r="H28" s="129"/>
      <c r="I28" s="102">
        <v>398.17</v>
      </c>
      <c r="J28" s="121"/>
      <c r="K28" s="121"/>
      <c r="L28" s="121"/>
      <c r="M28" s="121"/>
      <c r="N28" s="136"/>
      <c r="O28" s="129"/>
    </row>
    <row r="29" spans="1:15" ht="24.75" customHeight="1">
      <c r="A29" s="83" t="s">
        <v>40</v>
      </c>
      <c r="B29" s="90">
        <v>132.72</v>
      </c>
      <c r="C29" s="1"/>
      <c r="D29" s="1"/>
      <c r="E29" s="1"/>
      <c r="F29" s="1"/>
      <c r="G29" s="136"/>
      <c r="H29" s="129"/>
      <c r="I29" s="102">
        <v>132.72</v>
      </c>
      <c r="J29" s="1"/>
      <c r="K29" s="1"/>
      <c r="L29" s="1"/>
      <c r="M29" s="1"/>
      <c r="N29" s="136"/>
      <c r="O29" s="129"/>
    </row>
    <row r="30" spans="1:15" ht="24.75" customHeight="1">
      <c r="A30" s="83" t="s">
        <v>120</v>
      </c>
      <c r="B30" s="90">
        <v>265.45</v>
      </c>
      <c r="C30" s="1"/>
      <c r="D30" s="1"/>
      <c r="E30" s="1"/>
      <c r="F30" s="1"/>
      <c r="G30" s="136"/>
      <c r="H30" s="129"/>
      <c r="I30" s="102">
        <v>265.45</v>
      </c>
      <c r="J30" s="1"/>
      <c r="K30" s="1"/>
      <c r="L30" s="1"/>
      <c r="M30" s="1"/>
      <c r="N30" s="136"/>
      <c r="O30" s="129"/>
    </row>
    <row r="31" spans="1:15" ht="24.75" customHeight="1">
      <c r="A31" s="83" t="s">
        <v>41</v>
      </c>
      <c r="B31" s="90">
        <v>1393.59</v>
      </c>
      <c r="C31" s="1"/>
      <c r="D31" s="1"/>
      <c r="E31" s="1"/>
      <c r="F31" s="1"/>
      <c r="G31" s="136"/>
      <c r="H31" s="129"/>
      <c r="I31" s="102">
        <v>1393.59</v>
      </c>
      <c r="J31" s="1"/>
      <c r="K31" s="1"/>
      <c r="L31" s="1"/>
      <c r="M31" s="1"/>
      <c r="N31" s="136"/>
      <c r="O31" s="129"/>
    </row>
    <row r="32" spans="1:15" ht="24.75" customHeight="1">
      <c r="A32" s="83" t="s">
        <v>42</v>
      </c>
      <c r="B32" s="90">
        <v>4910.74</v>
      </c>
      <c r="C32" s="1"/>
      <c r="D32" s="1"/>
      <c r="E32" s="1"/>
      <c r="F32" s="1"/>
      <c r="G32" s="136"/>
      <c r="H32" s="129"/>
      <c r="I32" s="102">
        <v>4910.74</v>
      </c>
      <c r="J32" s="1"/>
      <c r="K32" s="1"/>
      <c r="L32" s="1"/>
      <c r="M32" s="1"/>
      <c r="N32" s="136"/>
      <c r="O32" s="129"/>
    </row>
    <row r="33" spans="1:15" ht="24.75" customHeight="1">
      <c r="A33" s="83" t="s">
        <v>43</v>
      </c>
      <c r="B33" s="90">
        <v>0</v>
      </c>
      <c r="C33" s="1"/>
      <c r="D33" s="1"/>
      <c r="E33" s="1"/>
      <c r="F33" s="1"/>
      <c r="G33" s="136"/>
      <c r="H33" s="129"/>
      <c r="I33" s="102">
        <v>0</v>
      </c>
      <c r="J33" s="1"/>
      <c r="K33" s="1"/>
      <c r="L33" s="1"/>
      <c r="M33" s="1"/>
      <c r="N33" s="136"/>
      <c r="O33" s="129"/>
    </row>
    <row r="34" spans="1:15" ht="24.75" customHeight="1">
      <c r="A34" s="83" t="s">
        <v>44</v>
      </c>
      <c r="B34" s="90">
        <v>2123.56</v>
      </c>
      <c r="C34" s="1"/>
      <c r="D34" s="1"/>
      <c r="E34" s="1"/>
      <c r="F34" s="1"/>
      <c r="G34" s="136"/>
      <c r="H34" s="129"/>
      <c r="I34" s="102">
        <v>2123.56</v>
      </c>
      <c r="J34" s="1"/>
      <c r="K34" s="1"/>
      <c r="L34" s="1"/>
      <c r="M34" s="1"/>
      <c r="N34" s="136"/>
      <c r="O34" s="129"/>
    </row>
    <row r="35" spans="1:15" ht="24.75" customHeight="1">
      <c r="A35" s="83" t="s">
        <v>45</v>
      </c>
      <c r="B35" s="90">
        <v>207.14</v>
      </c>
      <c r="C35" s="1"/>
      <c r="D35" s="1"/>
      <c r="E35" s="1"/>
      <c r="F35" s="1"/>
      <c r="G35" s="136"/>
      <c r="H35" s="129"/>
      <c r="I35" s="102">
        <v>207.14</v>
      </c>
      <c r="J35" s="1"/>
      <c r="K35" s="1"/>
      <c r="L35" s="1"/>
      <c r="M35" s="1"/>
      <c r="N35" s="136"/>
      <c r="O35" s="129"/>
    </row>
    <row r="36" spans="1:15" ht="24.75" customHeight="1">
      <c r="A36" s="83" t="s">
        <v>46</v>
      </c>
      <c r="B36" s="90">
        <v>265.45</v>
      </c>
      <c r="C36" s="1"/>
      <c r="D36" s="1"/>
      <c r="E36" s="1"/>
      <c r="F36" s="1"/>
      <c r="G36" s="136"/>
      <c r="H36" s="129"/>
      <c r="I36" s="102">
        <v>265.45</v>
      </c>
      <c r="J36" s="1"/>
      <c r="K36" s="1"/>
      <c r="L36" s="1"/>
      <c r="M36" s="1"/>
      <c r="N36" s="136"/>
      <c r="O36" s="129"/>
    </row>
    <row r="37" spans="1:15" ht="24.75" customHeight="1">
      <c r="A37" s="83" t="s">
        <v>47</v>
      </c>
      <c r="B37" s="90">
        <v>265.45</v>
      </c>
      <c r="C37" s="99"/>
      <c r="D37" s="99"/>
      <c r="E37" s="99"/>
      <c r="F37" s="99"/>
      <c r="G37" s="137"/>
      <c r="H37" s="130"/>
      <c r="I37" s="104">
        <v>265.45</v>
      </c>
      <c r="J37" s="99"/>
      <c r="K37" s="99"/>
      <c r="L37" s="99"/>
      <c r="M37" s="99"/>
      <c r="N37" s="137"/>
      <c r="O37" s="130"/>
    </row>
    <row r="38" spans="1:15" ht="24.75" customHeight="1">
      <c r="A38" s="83" t="s">
        <v>48</v>
      </c>
      <c r="B38" s="90">
        <v>2426.17</v>
      </c>
      <c r="C38" s="99"/>
      <c r="D38" s="99"/>
      <c r="E38" s="99"/>
      <c r="F38" s="99"/>
      <c r="G38" s="137"/>
      <c r="H38" s="130"/>
      <c r="I38" s="104">
        <v>2426.17</v>
      </c>
      <c r="J38" s="99"/>
      <c r="K38" s="99"/>
      <c r="L38" s="99"/>
      <c r="M38" s="99"/>
      <c r="N38" s="137"/>
      <c r="O38" s="130"/>
    </row>
    <row r="39" spans="1:15" ht="24.75" customHeight="1">
      <c r="A39" s="83" t="s">
        <v>108</v>
      </c>
      <c r="B39" s="90"/>
      <c r="C39" s="99"/>
      <c r="D39" s="99"/>
      <c r="E39" s="99"/>
      <c r="F39" s="99"/>
      <c r="G39" s="137"/>
      <c r="H39" s="130">
        <v>3981.68</v>
      </c>
      <c r="I39" s="104"/>
      <c r="J39" s="99"/>
      <c r="K39" s="99"/>
      <c r="L39" s="99"/>
      <c r="M39" s="99"/>
      <c r="N39" s="137"/>
      <c r="O39" s="130">
        <v>3981.68</v>
      </c>
    </row>
    <row r="40" spans="1:15" ht="24.75" customHeight="1">
      <c r="A40" s="83" t="s">
        <v>49</v>
      </c>
      <c r="B40" s="90">
        <v>66.36</v>
      </c>
      <c r="C40" s="99"/>
      <c r="D40" s="99"/>
      <c r="E40" s="99"/>
      <c r="F40" s="99"/>
      <c r="G40" s="137"/>
      <c r="H40" s="130"/>
      <c r="I40" s="104">
        <v>66.36</v>
      </c>
      <c r="J40" s="99"/>
      <c r="K40" s="99"/>
      <c r="L40" s="99"/>
      <c r="M40" s="99"/>
      <c r="N40" s="137"/>
      <c r="O40" s="130"/>
    </row>
    <row r="41" spans="1:15" ht="24.75" customHeight="1">
      <c r="A41" s="83" t="s">
        <v>50</v>
      </c>
      <c r="B41" s="90">
        <v>39.82</v>
      </c>
      <c r="C41" s="99"/>
      <c r="D41" s="99"/>
      <c r="E41" s="99"/>
      <c r="F41" s="99"/>
      <c r="G41" s="137"/>
      <c r="H41" s="130"/>
      <c r="I41" s="104">
        <v>39.82</v>
      </c>
      <c r="J41" s="99"/>
      <c r="K41" s="99"/>
      <c r="L41" s="99"/>
      <c r="M41" s="99"/>
      <c r="N41" s="137"/>
      <c r="O41" s="130"/>
    </row>
    <row r="42" spans="1:15" ht="24.75" customHeight="1">
      <c r="A42" s="83" t="s">
        <v>51</v>
      </c>
      <c r="B42" s="90">
        <v>398.17</v>
      </c>
      <c r="C42" s="99"/>
      <c r="D42" s="99"/>
      <c r="E42" s="99"/>
      <c r="F42" s="99"/>
      <c r="G42" s="137"/>
      <c r="H42" s="130"/>
      <c r="I42" s="104">
        <v>398.17</v>
      </c>
      <c r="J42" s="99"/>
      <c r="K42" s="99"/>
      <c r="L42" s="99"/>
      <c r="M42" s="99"/>
      <c r="N42" s="137"/>
      <c r="O42" s="130"/>
    </row>
    <row r="43" spans="1:15" ht="24.75" customHeight="1">
      <c r="A43" s="83" t="s">
        <v>52</v>
      </c>
      <c r="B43" s="90">
        <v>33.19</v>
      </c>
      <c r="C43" s="99"/>
      <c r="D43" s="99"/>
      <c r="E43" s="99"/>
      <c r="F43" s="99"/>
      <c r="G43" s="137"/>
      <c r="H43" s="130"/>
      <c r="I43" s="104">
        <v>33.19</v>
      </c>
      <c r="J43" s="99"/>
      <c r="K43" s="99"/>
      <c r="L43" s="99"/>
      <c r="M43" s="99"/>
      <c r="N43" s="137"/>
      <c r="O43" s="130"/>
    </row>
    <row r="44" spans="1:15" ht="24.75" customHeight="1">
      <c r="A44" s="83" t="s">
        <v>53</v>
      </c>
      <c r="B44" s="90">
        <v>199.08</v>
      </c>
      <c r="C44" s="99"/>
      <c r="D44" s="99"/>
      <c r="E44" s="99"/>
      <c r="F44" s="99"/>
      <c r="G44" s="137"/>
      <c r="H44" s="130"/>
      <c r="I44" s="104">
        <v>199.08</v>
      </c>
      <c r="J44" s="99"/>
      <c r="K44" s="99"/>
      <c r="L44" s="99"/>
      <c r="M44" s="99"/>
      <c r="N44" s="137"/>
      <c r="O44" s="130"/>
    </row>
    <row r="45" spans="1:15" ht="24.75" customHeight="1">
      <c r="A45" s="83" t="s">
        <v>54</v>
      </c>
      <c r="B45" s="90">
        <v>12000</v>
      </c>
      <c r="C45" s="99"/>
      <c r="D45" s="99"/>
      <c r="E45" s="99"/>
      <c r="F45" s="99"/>
      <c r="G45" s="137"/>
      <c r="H45" s="130"/>
      <c r="I45" s="104">
        <v>12000</v>
      </c>
      <c r="J45" s="99"/>
      <c r="K45" s="99"/>
      <c r="L45" s="99"/>
      <c r="M45" s="99"/>
      <c r="N45" s="137"/>
      <c r="O45" s="130"/>
    </row>
    <row r="46" spans="1:15" ht="24.75" customHeight="1">
      <c r="A46" s="83" t="s">
        <v>55</v>
      </c>
      <c r="B46" s="90">
        <v>2389.01</v>
      </c>
      <c r="C46" s="99"/>
      <c r="D46" s="99"/>
      <c r="E46" s="99"/>
      <c r="F46" s="99"/>
      <c r="G46" s="137"/>
      <c r="H46" s="130"/>
      <c r="I46" s="104">
        <v>2389.01</v>
      </c>
      <c r="J46" s="99"/>
      <c r="K46" s="99"/>
      <c r="L46" s="99"/>
      <c r="M46" s="99"/>
      <c r="N46" s="137"/>
      <c r="O46" s="130"/>
    </row>
    <row r="47" spans="1:15" ht="24.75" customHeight="1">
      <c r="A47" s="83" t="s">
        <v>56</v>
      </c>
      <c r="B47" s="90">
        <v>199.08</v>
      </c>
      <c r="C47" s="99"/>
      <c r="D47" s="99"/>
      <c r="E47" s="99"/>
      <c r="F47" s="99"/>
      <c r="G47" s="137"/>
      <c r="H47" s="130"/>
      <c r="I47" s="104">
        <v>199.08</v>
      </c>
      <c r="J47" s="99"/>
      <c r="K47" s="99"/>
      <c r="L47" s="99"/>
      <c r="M47" s="99"/>
      <c r="N47" s="137"/>
      <c r="O47" s="130"/>
    </row>
    <row r="48" spans="1:15" ht="24.75" customHeight="1">
      <c r="A48" s="83" t="s">
        <v>57</v>
      </c>
      <c r="B48" s="90">
        <v>265.45</v>
      </c>
      <c r="C48" s="99"/>
      <c r="D48" s="99"/>
      <c r="E48" s="99"/>
      <c r="F48" s="99"/>
      <c r="G48" s="137"/>
      <c r="H48" s="130"/>
      <c r="I48" s="104">
        <v>265.45</v>
      </c>
      <c r="J48" s="99"/>
      <c r="K48" s="99"/>
      <c r="L48" s="99"/>
      <c r="M48" s="99"/>
      <c r="N48" s="137"/>
      <c r="O48" s="130"/>
    </row>
    <row r="49" spans="1:15" ht="24.75" customHeight="1">
      <c r="A49" s="83" t="s">
        <v>116</v>
      </c>
      <c r="B49" s="90">
        <v>2700</v>
      </c>
      <c r="C49" s="99"/>
      <c r="D49" s="99"/>
      <c r="E49" s="99"/>
      <c r="F49" s="99"/>
      <c r="G49" s="137"/>
      <c r="H49" s="130"/>
      <c r="I49" s="104">
        <v>2700</v>
      </c>
      <c r="J49" s="99"/>
      <c r="K49" s="99"/>
      <c r="L49" s="99"/>
      <c r="M49" s="99"/>
      <c r="N49" s="137"/>
      <c r="O49" s="130"/>
    </row>
    <row r="50" spans="1:15" ht="24.75" customHeight="1">
      <c r="A50" s="83" t="s">
        <v>107</v>
      </c>
      <c r="B50" s="90"/>
      <c r="C50" s="99"/>
      <c r="D50" s="99"/>
      <c r="E50" s="99"/>
      <c r="F50" s="99"/>
      <c r="G50" s="137"/>
      <c r="H50" s="130"/>
      <c r="I50" s="104"/>
      <c r="J50" s="99"/>
      <c r="K50" s="99"/>
      <c r="L50" s="99"/>
      <c r="M50" s="99"/>
      <c r="N50" s="137"/>
      <c r="O50" s="130"/>
    </row>
    <row r="51" spans="1:15" ht="24.75" customHeight="1" thickBot="1">
      <c r="A51" s="82" t="s">
        <v>58</v>
      </c>
      <c r="B51" s="93">
        <v>0</v>
      </c>
      <c r="C51" s="99"/>
      <c r="D51" s="99"/>
      <c r="E51" s="99"/>
      <c r="F51" s="99"/>
      <c r="G51" s="137"/>
      <c r="H51" s="100"/>
      <c r="I51" s="104">
        <v>0</v>
      </c>
      <c r="J51" s="99"/>
      <c r="K51" s="99"/>
      <c r="L51" s="99"/>
      <c r="M51" s="99"/>
      <c r="N51" s="137"/>
      <c r="O51" s="130"/>
    </row>
    <row r="52" spans="1:15" ht="24.75" customHeight="1" thickBot="1">
      <c r="A52" s="114" t="s">
        <v>99</v>
      </c>
      <c r="B52" s="115">
        <v>66.36</v>
      </c>
      <c r="C52" s="117"/>
      <c r="D52" s="117"/>
      <c r="E52" s="117"/>
      <c r="F52" s="117"/>
      <c r="G52" s="119"/>
      <c r="H52" s="118"/>
      <c r="I52" s="119">
        <v>66.36</v>
      </c>
      <c r="J52" s="117"/>
      <c r="K52" s="117"/>
      <c r="L52" s="117"/>
      <c r="M52" s="117"/>
      <c r="N52" s="119"/>
      <c r="O52" s="133"/>
    </row>
    <row r="53" spans="1:15" ht="24.75" customHeight="1" thickBot="1">
      <c r="A53" s="114" t="s">
        <v>111</v>
      </c>
      <c r="B53" s="115"/>
      <c r="C53" s="117"/>
      <c r="D53" s="117"/>
      <c r="E53" s="117"/>
      <c r="F53" s="117"/>
      <c r="G53" s="119"/>
      <c r="H53" s="118"/>
      <c r="I53" s="119">
        <v>0</v>
      </c>
      <c r="J53" s="117"/>
      <c r="K53" s="117"/>
      <c r="L53" s="117"/>
      <c r="M53" s="117"/>
      <c r="N53" s="119"/>
      <c r="O53" s="133"/>
    </row>
    <row r="54" spans="1:15" ht="24.75" customHeight="1" thickBot="1">
      <c r="A54" s="2" t="s">
        <v>2</v>
      </c>
      <c r="B54" s="101">
        <f>SUM(B8:B53)</f>
        <v>54053.380000000005</v>
      </c>
      <c r="C54" s="107">
        <f>SUM(C8:C51)</f>
        <v>663.6</v>
      </c>
      <c r="D54" s="101">
        <f>SUM(D8:D51)</f>
        <v>2123.56</v>
      </c>
      <c r="E54" s="107">
        <f>SUM(E8:E51)</f>
        <v>8958.78</v>
      </c>
      <c r="F54" s="101">
        <f>SUM(F8:F51)</f>
        <v>5707.07</v>
      </c>
      <c r="G54" s="131">
        <f>SUM(G8:G53)</f>
        <v>591786.33</v>
      </c>
      <c r="H54" s="131">
        <f>SUM(H8:H53)</f>
        <v>3981.68</v>
      </c>
      <c r="I54" s="105">
        <f>SUM(I8:I53)</f>
        <v>54053.380000000005</v>
      </c>
      <c r="J54" s="101">
        <f>SUM(J8:J51)</f>
        <v>663.6</v>
      </c>
      <c r="K54" s="107">
        <f>SUM(K8:K51)</f>
        <v>2123.56</v>
      </c>
      <c r="L54" s="101">
        <f>SUM(L8:L51)</f>
        <v>8958.78</v>
      </c>
      <c r="M54" s="107">
        <f>SUM(M8:M51)</f>
        <v>5707.07</v>
      </c>
      <c r="N54" s="107">
        <f>SUM(N8:N53)</f>
        <v>606580.99</v>
      </c>
      <c r="O54" s="101">
        <f>SUM(O8:O52)</f>
        <v>3981.68</v>
      </c>
    </row>
    <row r="55" spans="1:15" ht="24.75" customHeight="1" thickBot="1">
      <c r="A55" s="2" t="s">
        <v>183</v>
      </c>
      <c r="B55" s="190">
        <f>SUM(B54+C54+D54+E54+F54+G54+H54)</f>
        <v>667274.4</v>
      </c>
      <c r="C55" s="191"/>
      <c r="D55" s="191"/>
      <c r="E55" s="191"/>
      <c r="F55" s="191"/>
      <c r="G55" s="191"/>
      <c r="H55" s="192"/>
      <c r="I55" s="190">
        <f>SUM(I54+J54+K54+L54+M54+N54+O54)</f>
        <v>682069.06</v>
      </c>
      <c r="J55" s="191"/>
      <c r="K55" s="191"/>
      <c r="L55" s="191"/>
      <c r="M55" s="191"/>
      <c r="N55" s="191"/>
      <c r="O55" s="192"/>
    </row>
    <row r="57" spans="1:9" ht="15.75">
      <c r="A57" s="4"/>
      <c r="B57" s="5"/>
      <c r="C57" s="5"/>
      <c r="D57" s="5"/>
      <c r="E57" s="5"/>
      <c r="F57" s="5"/>
      <c r="G57" s="22"/>
      <c r="H57" s="22"/>
      <c r="I57" s="22"/>
    </row>
    <row r="58" spans="1:8" ht="15">
      <c r="A58" s="20"/>
      <c r="B58" s="5"/>
      <c r="C58" s="5"/>
      <c r="D58" s="5"/>
      <c r="E58" s="5"/>
      <c r="F58" s="5"/>
      <c r="G58" s="5"/>
      <c r="H58" s="5"/>
    </row>
    <row r="59" spans="1:15" ht="33.75" customHeight="1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1:8" ht="15">
      <c r="A60" s="20"/>
      <c r="B60" s="122"/>
      <c r="C60" s="5"/>
      <c r="D60" s="5"/>
      <c r="E60" s="5"/>
      <c r="F60" s="5"/>
      <c r="G60" s="5"/>
      <c r="H60" s="5"/>
    </row>
  </sheetData>
  <sheetProtection/>
  <mergeCells count="21">
    <mergeCell ref="I55:O55"/>
    <mergeCell ref="N6:N7"/>
    <mergeCell ref="O6:O7"/>
    <mergeCell ref="G6:G7"/>
    <mergeCell ref="A59:O59"/>
    <mergeCell ref="B6:B7"/>
    <mergeCell ref="L6:L7"/>
    <mergeCell ref="C6:C7"/>
    <mergeCell ref="D6:D7"/>
    <mergeCell ref="I6:I7"/>
    <mergeCell ref="B55:H55"/>
    <mergeCell ref="K6:K7"/>
    <mergeCell ref="M6:M7"/>
    <mergeCell ref="J6:J7"/>
    <mergeCell ref="A2:O2"/>
    <mergeCell ref="A3:O3"/>
    <mergeCell ref="I5:O5"/>
    <mergeCell ref="B5:H5"/>
    <mergeCell ref="E6:E7"/>
    <mergeCell ref="F6:F7"/>
    <mergeCell ref="H6:H7"/>
  </mergeCells>
  <printOptions/>
  <pageMargins left="0.27" right="0.17" top="0.15748031496062992" bottom="0.984251968503937" header="0.35433070866141736" footer="0.2755905511811024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75" zoomScaleNormal="75" zoomScalePageLayoutView="0" workbookViewId="0" topLeftCell="A1">
      <selection activeCell="M68" sqref="M68"/>
    </sheetView>
  </sheetViews>
  <sheetFormatPr defaultColWidth="9.140625" defaultRowHeight="12.75"/>
  <cols>
    <col min="1" max="1" width="12.00390625" style="76" customWidth="1"/>
    <col min="2" max="2" width="27.8515625" style="77" customWidth="1"/>
    <col min="3" max="3" width="16.7109375" style="27" customWidth="1"/>
    <col min="4" max="4" width="16.7109375" style="32" customWidth="1"/>
    <col min="5" max="5" width="16.7109375" style="27" customWidth="1"/>
    <col min="6" max="6" width="12.8515625" style="27" customWidth="1"/>
    <col min="7" max="7" width="12.28125" style="27" customWidth="1"/>
    <col min="8" max="8" width="14.00390625" style="27" customWidth="1"/>
    <col min="9" max="13" width="16.7109375" style="27" customWidth="1"/>
    <col min="14" max="14" width="16.7109375" style="27" hidden="1" customWidth="1"/>
    <col min="15" max="15" width="16.421875" style="27" hidden="1" customWidth="1"/>
    <col min="16" max="16" width="10.421875" style="27" customWidth="1"/>
    <col min="17" max="16384" width="9.140625" style="27" customWidth="1"/>
  </cols>
  <sheetData>
    <row r="1" spans="1:16" ht="24.75" customHeight="1">
      <c r="A1" s="201" t="s">
        <v>151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6" t="s">
        <v>22</v>
      </c>
      <c r="N1" s="25"/>
      <c r="O1" s="25"/>
      <c r="P1" s="25"/>
    </row>
    <row r="2" spans="1:16" ht="20.25" customHeight="1">
      <c r="A2" s="25"/>
      <c r="B2" s="25"/>
      <c r="C2" s="25"/>
      <c r="D2" s="193" t="s">
        <v>184</v>
      </c>
      <c r="E2" s="194"/>
      <c r="F2" s="194"/>
      <c r="G2" s="194"/>
      <c r="H2" s="194"/>
      <c r="I2" s="194"/>
      <c r="J2" s="154"/>
      <c r="K2" s="25"/>
      <c r="L2" s="25"/>
      <c r="M2" s="25"/>
      <c r="N2" s="25"/>
      <c r="O2" s="25"/>
      <c r="P2" s="25"/>
    </row>
    <row r="3" spans="1:4" ht="18" customHeight="1">
      <c r="A3" s="28" t="s">
        <v>59</v>
      </c>
      <c r="B3" s="29"/>
      <c r="C3" s="29"/>
      <c r="D3" s="30"/>
    </row>
    <row r="4" spans="1:2" ht="15" customHeight="1">
      <c r="A4" s="31" t="s">
        <v>8</v>
      </c>
      <c r="B4" s="27"/>
    </row>
    <row r="5" spans="1:2" ht="16.5" customHeight="1">
      <c r="A5" s="23"/>
      <c r="B5" s="27"/>
    </row>
    <row r="6" spans="1:6" ht="38.25" customHeight="1" thickBot="1">
      <c r="A6" s="33" t="s">
        <v>9</v>
      </c>
      <c r="B6" s="34"/>
      <c r="C6" s="35"/>
      <c r="D6" s="36" t="s">
        <v>173</v>
      </c>
      <c r="E6" s="36" t="s">
        <v>170</v>
      </c>
      <c r="F6" s="36" t="s">
        <v>174</v>
      </c>
    </row>
    <row r="7" spans="1:6" ht="8.25" customHeight="1" thickTop="1">
      <c r="A7" s="37"/>
      <c r="B7" s="38"/>
      <c r="C7" s="39"/>
      <c r="D7" s="40"/>
      <c r="E7" s="41"/>
      <c r="F7" s="41"/>
    </row>
    <row r="8" spans="1:6" ht="15">
      <c r="A8" s="200" t="s">
        <v>4</v>
      </c>
      <c r="B8" s="200"/>
      <c r="C8" s="200"/>
      <c r="D8" s="42">
        <v>58035.06</v>
      </c>
      <c r="E8" s="42">
        <v>54053.38</v>
      </c>
      <c r="F8" s="42">
        <v>54053.38</v>
      </c>
    </row>
    <row r="9" spans="1:6" ht="32.25" customHeight="1">
      <c r="A9" s="199" t="s">
        <v>23</v>
      </c>
      <c r="B9" s="199"/>
      <c r="C9" s="199"/>
      <c r="D9" s="42">
        <v>663.6</v>
      </c>
      <c r="E9" s="42">
        <v>663.6</v>
      </c>
      <c r="F9" s="42">
        <v>663.6</v>
      </c>
    </row>
    <row r="10" spans="1:6" ht="15">
      <c r="A10" s="200" t="s">
        <v>6</v>
      </c>
      <c r="B10" s="200"/>
      <c r="C10" s="200"/>
      <c r="D10" s="42">
        <v>2123.56</v>
      </c>
      <c r="E10" s="42">
        <v>2123.56</v>
      </c>
      <c r="F10" s="42">
        <v>2123.56</v>
      </c>
    </row>
    <row r="11" spans="1:6" ht="15">
      <c r="A11" s="200" t="s">
        <v>7</v>
      </c>
      <c r="B11" s="200"/>
      <c r="C11" s="200"/>
      <c r="D11" s="42">
        <v>8958.78</v>
      </c>
      <c r="E11" s="42">
        <v>8958.78</v>
      </c>
      <c r="F11" s="42">
        <v>8958.78</v>
      </c>
    </row>
    <row r="12" spans="1:6" ht="15">
      <c r="A12" s="200" t="s">
        <v>10</v>
      </c>
      <c r="B12" s="200"/>
      <c r="C12" s="200"/>
      <c r="D12" s="42">
        <v>5707.07</v>
      </c>
      <c r="E12" s="42">
        <v>5707.07</v>
      </c>
      <c r="F12" s="42">
        <v>5707.07</v>
      </c>
    </row>
    <row r="13" spans="1:7" ht="31.5" customHeight="1">
      <c r="A13" s="199" t="s">
        <v>123</v>
      </c>
      <c r="B13" s="199"/>
      <c r="C13" s="199"/>
      <c r="D13" s="42">
        <v>586643.11</v>
      </c>
      <c r="E13" s="42">
        <v>591786.33</v>
      </c>
      <c r="F13" s="159">
        <v>606580.99</v>
      </c>
      <c r="G13" s="63"/>
    </row>
    <row r="14" spans="1:6" ht="15">
      <c r="A14" s="200" t="s">
        <v>167</v>
      </c>
      <c r="B14" s="200"/>
      <c r="C14" s="200"/>
      <c r="D14" s="42">
        <v>3981.68</v>
      </c>
      <c r="E14" s="42">
        <v>3981.68</v>
      </c>
      <c r="F14" s="42">
        <v>3981.68</v>
      </c>
    </row>
    <row r="15" spans="1:6" ht="15" customHeight="1">
      <c r="A15" s="197" t="s">
        <v>163</v>
      </c>
      <c r="B15" s="198"/>
      <c r="C15" s="198"/>
      <c r="D15" s="43"/>
      <c r="E15" s="43">
        <v>0</v>
      </c>
      <c r="F15" s="43"/>
    </row>
    <row r="16" spans="1:6" ht="15" customHeight="1">
      <c r="A16" s="155" t="s">
        <v>161</v>
      </c>
      <c r="B16" s="156"/>
      <c r="C16" s="156"/>
      <c r="D16" s="162">
        <v>2493.19</v>
      </c>
      <c r="E16" s="157"/>
      <c r="F16" s="157"/>
    </row>
    <row r="17" spans="1:6" ht="15" customHeight="1">
      <c r="A17" s="155" t="s">
        <v>164</v>
      </c>
      <c r="B17" s="156"/>
      <c r="C17" s="156"/>
      <c r="D17" s="163"/>
      <c r="E17" s="157"/>
      <c r="F17" s="157"/>
    </row>
    <row r="18" spans="1:6" ht="15.75" thickBot="1">
      <c r="A18" s="44" t="s">
        <v>11</v>
      </c>
      <c r="B18" s="45"/>
      <c r="C18" s="46"/>
      <c r="D18" s="164">
        <f>SUM(D8+D9+D10+D11+D12+D13+D14+D15+D16-D17)</f>
        <v>668606.0499999999</v>
      </c>
      <c r="E18" s="161">
        <f>SUM(E8:E15)</f>
        <v>667274.4</v>
      </c>
      <c r="F18" s="160">
        <f>SUM(F8:F15)</f>
        <v>682069.06</v>
      </c>
    </row>
    <row r="19" spans="1:5" ht="15.75" thickTop="1">
      <c r="A19" s="79" t="s">
        <v>12</v>
      </c>
      <c r="B19" s="47"/>
      <c r="D19" s="48"/>
      <c r="E19" s="49"/>
    </row>
    <row r="20" spans="1:11" ht="15">
      <c r="A20" s="80" t="s">
        <v>13</v>
      </c>
      <c r="B20" s="50"/>
      <c r="C20" s="50"/>
      <c r="D20" s="50"/>
      <c r="E20" s="51"/>
      <c r="F20" s="50"/>
      <c r="G20" s="50"/>
      <c r="H20" s="50"/>
      <c r="I20" s="50"/>
      <c r="J20" s="50"/>
      <c r="K20" s="50"/>
    </row>
    <row r="21" spans="1:5" ht="15">
      <c r="A21" s="81" t="s">
        <v>14</v>
      </c>
      <c r="B21" s="23"/>
      <c r="D21" s="49"/>
      <c r="E21" s="52"/>
    </row>
    <row r="22" spans="1:13" ht="15">
      <c r="A22" s="53"/>
      <c r="B22" s="53"/>
      <c r="C22" s="53"/>
      <c r="D22" s="54"/>
      <c r="E22" s="53"/>
      <c r="F22" s="53"/>
      <c r="G22" s="53"/>
      <c r="H22" s="53"/>
      <c r="I22" s="53"/>
      <c r="J22" s="53"/>
      <c r="K22" s="53"/>
      <c r="L22" s="53"/>
      <c r="M22" s="55" t="s">
        <v>1</v>
      </c>
    </row>
    <row r="23" spans="1:13" ht="8.25" customHeight="1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5" ht="9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M24" s="58"/>
      <c r="N24" s="56"/>
      <c r="O24" s="56"/>
    </row>
    <row r="25" spans="1:15" s="32" customFormat="1" ht="105">
      <c r="A25" s="59" t="s">
        <v>28</v>
      </c>
      <c r="B25" s="59" t="s">
        <v>15</v>
      </c>
      <c r="C25" s="60" t="s">
        <v>175</v>
      </c>
      <c r="D25" s="60" t="s">
        <v>4</v>
      </c>
      <c r="E25" s="60" t="s">
        <v>5</v>
      </c>
      <c r="F25" s="60" t="s">
        <v>6</v>
      </c>
      <c r="G25" s="60" t="s">
        <v>101</v>
      </c>
      <c r="H25" s="60" t="s">
        <v>10</v>
      </c>
      <c r="I25" s="60" t="s">
        <v>124</v>
      </c>
      <c r="J25" s="60" t="s">
        <v>162</v>
      </c>
      <c r="K25" s="60" t="s">
        <v>153</v>
      </c>
      <c r="L25" s="78" t="s">
        <v>171</v>
      </c>
      <c r="M25" s="78" t="s">
        <v>176</v>
      </c>
      <c r="N25" s="61" t="s">
        <v>16</v>
      </c>
      <c r="O25" s="61" t="s">
        <v>17</v>
      </c>
    </row>
    <row r="26" spans="1:15" ht="14.25" customHeight="1">
      <c r="A26" s="62">
        <v>31</v>
      </c>
      <c r="B26" s="62" t="s">
        <v>60</v>
      </c>
      <c r="C26" s="110">
        <f>SUM(D26+E26+F26+G26+H26+I26+J26+K26)</f>
        <v>585140.98</v>
      </c>
      <c r="D26" s="110">
        <f>SUM(D27+D33+D35)</f>
        <v>0</v>
      </c>
      <c r="E26" s="110">
        <f>SUM(E27:E32)</f>
        <v>0</v>
      </c>
      <c r="F26" s="110">
        <f>SUM(F27:F32)</f>
        <v>0</v>
      </c>
      <c r="G26" s="110">
        <f>SUM(G27:G32)</f>
        <v>0</v>
      </c>
      <c r="H26" s="110">
        <f>SUM(H27:H32)</f>
        <v>0</v>
      </c>
      <c r="I26" s="110">
        <f>I27+I33+I35</f>
        <v>585140.98</v>
      </c>
      <c r="J26" s="110">
        <f>SUM(J27+J33+J35)</f>
        <v>0</v>
      </c>
      <c r="K26" s="110">
        <f>SUM(K27+K33+K35)</f>
        <v>0</v>
      </c>
      <c r="L26" s="110">
        <f>SUM(L27+L33+L35)</f>
        <v>590209.95</v>
      </c>
      <c r="M26" s="110">
        <f>SUM(M27+M33+M35)</f>
        <v>604965.2</v>
      </c>
      <c r="N26" s="63">
        <f>SUM(N27:N37)</f>
        <v>0</v>
      </c>
      <c r="O26" s="63">
        <f>SUM(O27:O37)</f>
        <v>0</v>
      </c>
    </row>
    <row r="27" spans="1:15" ht="14.25" customHeight="1">
      <c r="A27" s="64">
        <v>311</v>
      </c>
      <c r="B27" s="65" t="s">
        <v>61</v>
      </c>
      <c r="C27" s="109">
        <f>SUM(D27+E27+F27+G27+H27+I27+J27+K27)</f>
        <v>484064.69999999995</v>
      </c>
      <c r="D27" s="109">
        <f>SUM(D28:D32)</f>
        <v>0</v>
      </c>
      <c r="E27" s="109"/>
      <c r="F27" s="109"/>
      <c r="G27" s="109"/>
      <c r="H27" s="109"/>
      <c r="I27" s="109">
        <f>SUM(I28:I32)</f>
        <v>484064.69999999995</v>
      </c>
      <c r="J27" s="109">
        <f>SUM(J28:J32)</f>
        <v>0</v>
      </c>
      <c r="K27" s="109">
        <f>SUM(K28:K32)</f>
        <v>0</v>
      </c>
      <c r="L27" s="109">
        <f>SUM(L28:L32)</f>
        <v>486606.76</v>
      </c>
      <c r="M27" s="109">
        <f>SUM(M28:M32)</f>
        <v>498771.93</v>
      </c>
      <c r="N27" s="27">
        <v>0</v>
      </c>
      <c r="O27" s="27">
        <v>0</v>
      </c>
    </row>
    <row r="28" spans="1:15" ht="14.25" customHeight="1">
      <c r="A28" s="64">
        <v>3111</v>
      </c>
      <c r="B28" s="66" t="s">
        <v>62</v>
      </c>
      <c r="C28" s="109">
        <f>SUM(D28+E28+F28+G28+H28+I28+J28+K28)</f>
        <v>448221.55</v>
      </c>
      <c r="D28" s="109"/>
      <c r="E28" s="109"/>
      <c r="F28" s="109"/>
      <c r="G28" s="109"/>
      <c r="H28" s="109"/>
      <c r="I28" s="109">
        <v>448221.55</v>
      </c>
      <c r="J28" s="109"/>
      <c r="K28" s="109"/>
      <c r="L28" s="109">
        <v>486606.76</v>
      </c>
      <c r="M28" s="109">
        <v>498771.93</v>
      </c>
      <c r="N28" s="27">
        <v>0</v>
      </c>
      <c r="O28" s="27">
        <v>0</v>
      </c>
    </row>
    <row r="29" spans="1:13" ht="14.25" customHeight="1">
      <c r="A29" s="64">
        <v>31113</v>
      </c>
      <c r="B29" s="66" t="s">
        <v>177</v>
      </c>
      <c r="C29" s="109"/>
      <c r="D29" s="109"/>
      <c r="E29" s="109"/>
      <c r="F29" s="109"/>
      <c r="G29" s="109"/>
      <c r="H29" s="109"/>
      <c r="I29" s="109">
        <v>9290.6</v>
      </c>
      <c r="J29" s="109"/>
      <c r="K29" s="109"/>
      <c r="L29" s="109">
        <v>0</v>
      </c>
      <c r="M29" s="109"/>
    </row>
    <row r="30" spans="1:13" ht="14.25" customHeight="1">
      <c r="A30" s="64">
        <v>31113</v>
      </c>
      <c r="B30" s="66" t="s">
        <v>178</v>
      </c>
      <c r="C30" s="109"/>
      <c r="D30" s="109"/>
      <c r="E30" s="109"/>
      <c r="F30" s="109"/>
      <c r="G30" s="109"/>
      <c r="H30" s="109"/>
      <c r="I30" s="109">
        <v>35.8</v>
      </c>
      <c r="J30" s="109"/>
      <c r="K30" s="109"/>
      <c r="L30" s="109">
        <v>0</v>
      </c>
      <c r="M30" s="109"/>
    </row>
    <row r="31" spans="1:15" ht="14.25" customHeight="1">
      <c r="A31" s="64">
        <v>3113</v>
      </c>
      <c r="B31" s="66" t="s">
        <v>63</v>
      </c>
      <c r="C31" s="109">
        <v>37017.72</v>
      </c>
      <c r="D31" s="109"/>
      <c r="E31" s="109"/>
      <c r="F31" s="109"/>
      <c r="G31" s="109"/>
      <c r="H31" s="109"/>
      <c r="I31" s="109">
        <v>4913.06</v>
      </c>
      <c r="J31" s="109"/>
      <c r="K31" s="109"/>
      <c r="L31" s="109">
        <v>0</v>
      </c>
      <c r="M31" s="109">
        <v>0</v>
      </c>
      <c r="N31" s="27">
        <v>0</v>
      </c>
      <c r="O31" s="27">
        <v>0</v>
      </c>
    </row>
    <row r="32" spans="1:15" ht="14.25" customHeight="1">
      <c r="A32" s="64">
        <v>3114</v>
      </c>
      <c r="B32" s="66" t="s">
        <v>64</v>
      </c>
      <c r="C32" s="109">
        <v>162772.99</v>
      </c>
      <c r="D32" s="109"/>
      <c r="E32" s="109"/>
      <c r="F32" s="109"/>
      <c r="G32" s="109"/>
      <c r="H32" s="109"/>
      <c r="I32" s="109">
        <v>21603.69</v>
      </c>
      <c r="J32" s="109"/>
      <c r="K32" s="109"/>
      <c r="L32" s="109">
        <v>0</v>
      </c>
      <c r="M32" s="109">
        <v>0</v>
      </c>
      <c r="N32" s="27">
        <v>0</v>
      </c>
      <c r="O32" s="27">
        <v>0</v>
      </c>
    </row>
    <row r="33" spans="1:13" ht="14.25" customHeight="1">
      <c r="A33" s="64">
        <v>312</v>
      </c>
      <c r="B33" s="66" t="s">
        <v>65</v>
      </c>
      <c r="C33" s="109">
        <f>C34</f>
        <v>22744.46</v>
      </c>
      <c r="D33" s="109">
        <f>D34</f>
        <v>0</v>
      </c>
      <c r="E33" s="109"/>
      <c r="F33" s="109"/>
      <c r="G33" s="109"/>
      <c r="H33" s="109"/>
      <c r="I33" s="109">
        <f>I34</f>
        <v>22744.46</v>
      </c>
      <c r="J33" s="109">
        <f>J34</f>
        <v>0</v>
      </c>
      <c r="K33" s="109">
        <f>K34</f>
        <v>0</v>
      </c>
      <c r="L33" s="109">
        <f>L34</f>
        <v>23313.07</v>
      </c>
      <c r="M33" s="109">
        <f>M34</f>
        <v>23895.9</v>
      </c>
    </row>
    <row r="34" spans="1:13" ht="14.25" customHeight="1">
      <c r="A34" s="64">
        <v>3121</v>
      </c>
      <c r="B34" s="66" t="s">
        <v>65</v>
      </c>
      <c r="C34" s="109">
        <f aca="true" t="shared" si="0" ref="C34:C60">SUM(D34+E34+F34+G34+H34+I34+J34+K34)</f>
        <v>22744.46</v>
      </c>
      <c r="D34" s="109"/>
      <c r="E34" s="109"/>
      <c r="F34" s="109"/>
      <c r="G34" s="109"/>
      <c r="H34" s="109"/>
      <c r="I34" s="109">
        <v>22744.46</v>
      </c>
      <c r="J34" s="109"/>
      <c r="K34" s="109"/>
      <c r="L34" s="109">
        <v>23313.07</v>
      </c>
      <c r="M34" s="109">
        <v>23895.9</v>
      </c>
    </row>
    <row r="35" spans="1:13" ht="14.25" customHeight="1">
      <c r="A35" s="64">
        <v>313</v>
      </c>
      <c r="B35" s="65" t="s">
        <v>66</v>
      </c>
      <c r="C35" s="109">
        <f t="shared" si="0"/>
        <v>78331.82</v>
      </c>
      <c r="D35" s="109">
        <f>SUM(D36:D36)</f>
        <v>0</v>
      </c>
      <c r="E35" s="109"/>
      <c r="F35" s="109"/>
      <c r="G35" s="109"/>
      <c r="H35" s="109"/>
      <c r="I35" s="109">
        <f>SUM(I36:I36)</f>
        <v>78331.82</v>
      </c>
      <c r="J35" s="109">
        <f>J36</f>
        <v>0</v>
      </c>
      <c r="K35" s="109">
        <f>SUM(K36:K36)</f>
        <v>0</v>
      </c>
      <c r="L35" s="109">
        <f>SUM(L36:L36)</f>
        <v>80290.12</v>
      </c>
      <c r="M35" s="109">
        <f>SUM(M36:M36)</f>
        <v>82297.37</v>
      </c>
    </row>
    <row r="36" spans="1:13" ht="14.25" customHeight="1">
      <c r="A36" s="64">
        <v>3132</v>
      </c>
      <c r="B36" s="65" t="s">
        <v>67</v>
      </c>
      <c r="C36" s="109">
        <f t="shared" si="0"/>
        <v>78331.82</v>
      </c>
      <c r="D36" s="109"/>
      <c r="E36" s="109"/>
      <c r="F36" s="109"/>
      <c r="G36" s="109"/>
      <c r="H36" s="109"/>
      <c r="I36" s="109">
        <v>78331.82</v>
      </c>
      <c r="J36" s="109"/>
      <c r="K36" s="109"/>
      <c r="L36" s="109">
        <v>80290.12</v>
      </c>
      <c r="M36" s="109">
        <v>82297.37</v>
      </c>
    </row>
    <row r="37" spans="1:15" ht="14.25" customHeight="1">
      <c r="A37" s="68">
        <v>32</v>
      </c>
      <c r="B37" s="108" t="s">
        <v>68</v>
      </c>
      <c r="C37" s="111">
        <f t="shared" si="0"/>
        <v>79480.06999999998</v>
      </c>
      <c r="D37" s="111">
        <f>SUM(D38+D43+D50+D62)</f>
        <v>54053.380000000005</v>
      </c>
      <c r="E37" s="111">
        <f>SUM(E38+E43+E50+E60+E62)</f>
        <v>1470.95</v>
      </c>
      <c r="F37" s="111">
        <f>SUM(F50+F62)</f>
        <v>2123.56</v>
      </c>
      <c r="G37" s="111">
        <f>SUM(G38+G43+G50+G60+G62)</f>
        <v>8958.78</v>
      </c>
      <c r="H37" s="111">
        <f>H38+H43+H50+H60+H61+H62</f>
        <v>7268.84</v>
      </c>
      <c r="I37" s="111">
        <f>I38+I43+I50+I60+I62</f>
        <v>1537.93</v>
      </c>
      <c r="J37" s="111">
        <f>SUM(J38+J43+J50+J60+J62)</f>
        <v>84.95</v>
      </c>
      <c r="K37" s="111">
        <f>K38+K43+K50+K60+K62</f>
        <v>3981.68</v>
      </c>
      <c r="L37" s="111">
        <f>SUM(L38+L43+L50+L60+L62)</f>
        <v>77064.45000000001</v>
      </c>
      <c r="M37" s="111">
        <f>SUM(M38+M43+M50+M60+M62)</f>
        <v>77103.86000000002</v>
      </c>
      <c r="N37" s="27">
        <v>0</v>
      </c>
      <c r="O37" s="27">
        <v>0</v>
      </c>
    </row>
    <row r="38" spans="1:15" ht="14.25" customHeight="1">
      <c r="A38" s="64">
        <v>321</v>
      </c>
      <c r="B38" s="65" t="s">
        <v>69</v>
      </c>
      <c r="C38" s="109">
        <f t="shared" si="0"/>
        <v>23177.350000000002</v>
      </c>
      <c r="D38" s="109">
        <f>SUM(D39:D42)</f>
        <v>20783.03</v>
      </c>
      <c r="E38" s="109">
        <f>SUM(E39:E42)</f>
        <v>185.81</v>
      </c>
      <c r="F38" s="109"/>
      <c r="G38" s="109"/>
      <c r="H38" s="109">
        <f aca="true" t="shared" si="1" ref="H38:M38">SUM(H39:H42)</f>
        <v>2123.56</v>
      </c>
      <c r="I38" s="109">
        <f t="shared" si="1"/>
        <v>0</v>
      </c>
      <c r="J38" s="109">
        <f t="shared" si="1"/>
        <v>84.95</v>
      </c>
      <c r="K38" s="109">
        <f t="shared" si="1"/>
        <v>0</v>
      </c>
      <c r="L38" s="109">
        <f>SUM(L39:L42)</f>
        <v>22906.589999999997</v>
      </c>
      <c r="M38" s="109">
        <f t="shared" si="1"/>
        <v>22906.589999999997</v>
      </c>
      <c r="N38" s="63">
        <f>SUM(N39:N91)</f>
        <v>0</v>
      </c>
      <c r="O38" s="63">
        <f>SUM(O39:O91)</f>
        <v>0</v>
      </c>
    </row>
    <row r="39" spans="1:15" ht="14.25" customHeight="1">
      <c r="A39" s="64">
        <v>3211</v>
      </c>
      <c r="B39" s="65" t="s">
        <v>70</v>
      </c>
      <c r="C39" s="109">
        <f t="shared" si="0"/>
        <v>4034.7699999999995</v>
      </c>
      <c r="D39" s="109">
        <v>1858.12</v>
      </c>
      <c r="E39" s="109">
        <v>53.09</v>
      </c>
      <c r="F39" s="109"/>
      <c r="G39" s="109"/>
      <c r="H39" s="109">
        <v>2123.56</v>
      </c>
      <c r="I39" s="109"/>
      <c r="J39" s="109"/>
      <c r="K39" s="109"/>
      <c r="L39" s="109">
        <v>3981.68</v>
      </c>
      <c r="M39" s="109">
        <v>3981.68</v>
      </c>
      <c r="N39" s="27">
        <v>0</v>
      </c>
      <c r="O39" s="27">
        <v>0</v>
      </c>
    </row>
    <row r="40" spans="1:15" ht="14.25" customHeight="1">
      <c r="A40" s="64">
        <v>3212</v>
      </c>
      <c r="B40" s="65" t="s">
        <v>71</v>
      </c>
      <c r="C40" s="109">
        <f t="shared" si="0"/>
        <v>15911.69</v>
      </c>
      <c r="D40" s="109">
        <v>15826.74</v>
      </c>
      <c r="E40" s="109"/>
      <c r="F40" s="109"/>
      <c r="G40" s="109"/>
      <c r="H40" s="109"/>
      <c r="I40" s="109"/>
      <c r="J40" s="109">
        <v>84.95</v>
      </c>
      <c r="K40" s="109"/>
      <c r="L40" s="109">
        <v>15826.74</v>
      </c>
      <c r="M40" s="109">
        <v>15826.74</v>
      </c>
      <c r="N40" s="27">
        <v>0</v>
      </c>
      <c r="O40" s="27">
        <v>0</v>
      </c>
    </row>
    <row r="41" spans="1:13" ht="14.25" customHeight="1">
      <c r="A41" s="64">
        <v>3213</v>
      </c>
      <c r="B41" s="65" t="s">
        <v>72</v>
      </c>
      <c r="C41" s="109">
        <f t="shared" si="0"/>
        <v>398.17</v>
      </c>
      <c r="D41" s="109">
        <v>398.17</v>
      </c>
      <c r="E41" s="109"/>
      <c r="F41" s="109"/>
      <c r="G41" s="109"/>
      <c r="H41" s="109"/>
      <c r="I41" s="109">
        <v>0</v>
      </c>
      <c r="J41" s="109"/>
      <c r="K41" s="109"/>
      <c r="L41" s="109">
        <v>398.17</v>
      </c>
      <c r="M41" s="109">
        <v>398.17</v>
      </c>
    </row>
    <row r="42" spans="1:13" ht="14.25" customHeight="1">
      <c r="A42" s="64">
        <v>3214</v>
      </c>
      <c r="B42" s="65" t="s">
        <v>118</v>
      </c>
      <c r="C42" s="109">
        <f t="shared" si="0"/>
        <v>2832.72</v>
      </c>
      <c r="D42" s="109">
        <v>2700</v>
      </c>
      <c r="E42" s="109">
        <v>132.72</v>
      </c>
      <c r="F42" s="109"/>
      <c r="G42" s="109"/>
      <c r="H42" s="109">
        <v>0</v>
      </c>
      <c r="I42" s="109"/>
      <c r="J42" s="109"/>
      <c r="K42" s="109"/>
      <c r="L42" s="109">
        <v>2700</v>
      </c>
      <c r="M42" s="109">
        <v>2700</v>
      </c>
    </row>
    <row r="43" spans="1:13" ht="14.25" customHeight="1">
      <c r="A43" s="64">
        <v>322</v>
      </c>
      <c r="B43" s="65" t="s">
        <v>73</v>
      </c>
      <c r="C43" s="109">
        <f t="shared" si="0"/>
        <v>22235.470000000005</v>
      </c>
      <c r="D43" s="109">
        <f>SUM(D44:D49)</f>
        <v>20875.270000000004</v>
      </c>
      <c r="E43" s="109">
        <f>SUM(E44:E49)</f>
        <v>762.95</v>
      </c>
      <c r="F43" s="109"/>
      <c r="G43" s="109">
        <f aca="true" t="shared" si="2" ref="G43:M43">SUM(G44:G49)</f>
        <v>597.25</v>
      </c>
      <c r="H43" s="109">
        <f t="shared" si="2"/>
        <v>0</v>
      </c>
      <c r="I43" s="109">
        <f t="shared" si="2"/>
        <v>0</v>
      </c>
      <c r="J43" s="109">
        <f t="shared" si="2"/>
        <v>0</v>
      </c>
      <c r="K43" s="109">
        <f t="shared" si="2"/>
        <v>0</v>
      </c>
      <c r="L43" s="109">
        <f t="shared" si="2"/>
        <v>21737.960000000003</v>
      </c>
      <c r="M43" s="109">
        <f t="shared" si="2"/>
        <v>21737.960000000003</v>
      </c>
    </row>
    <row r="44" spans="1:13" ht="14.25" customHeight="1">
      <c r="A44" s="64">
        <v>3221</v>
      </c>
      <c r="B44" s="65" t="s">
        <v>74</v>
      </c>
      <c r="C44" s="109">
        <f t="shared" si="0"/>
        <v>4262.95</v>
      </c>
      <c r="D44" s="109">
        <v>3500</v>
      </c>
      <c r="E44" s="109">
        <v>563.87</v>
      </c>
      <c r="F44" s="109"/>
      <c r="G44" s="109">
        <v>199.08</v>
      </c>
      <c r="H44" s="109">
        <v>0</v>
      </c>
      <c r="I44" s="109"/>
      <c r="J44" s="109"/>
      <c r="K44" s="109"/>
      <c r="L44" s="109">
        <v>3831.8</v>
      </c>
      <c r="M44" s="109">
        <v>3831.8</v>
      </c>
    </row>
    <row r="45" spans="1:13" ht="14.25" customHeight="1">
      <c r="A45" s="64">
        <v>3222</v>
      </c>
      <c r="B45" s="65" t="s">
        <v>75</v>
      </c>
      <c r="C45" s="109">
        <f t="shared" si="0"/>
        <v>2720.81</v>
      </c>
      <c r="D45" s="109">
        <v>2123.56</v>
      </c>
      <c r="E45" s="109">
        <v>199.08</v>
      </c>
      <c r="F45" s="109"/>
      <c r="G45" s="109">
        <v>398.17</v>
      </c>
      <c r="H45" s="109">
        <v>0</v>
      </c>
      <c r="I45" s="109"/>
      <c r="J45" s="109"/>
      <c r="K45" s="109"/>
      <c r="L45" s="109">
        <v>2654.45</v>
      </c>
      <c r="M45" s="109">
        <v>2654.45</v>
      </c>
    </row>
    <row r="46" spans="1:13" ht="14.25" customHeight="1">
      <c r="A46" s="64">
        <v>3223</v>
      </c>
      <c r="B46" s="65" t="s">
        <v>76</v>
      </c>
      <c r="C46" s="109">
        <f t="shared" si="0"/>
        <v>14588.09</v>
      </c>
      <c r="D46" s="109">
        <v>14588.09</v>
      </c>
      <c r="E46" s="109"/>
      <c r="F46" s="109"/>
      <c r="G46" s="109"/>
      <c r="H46" s="109"/>
      <c r="I46" s="109"/>
      <c r="J46" s="109"/>
      <c r="K46" s="109"/>
      <c r="L46" s="109">
        <v>14588.09</v>
      </c>
      <c r="M46" s="109">
        <v>14588.09</v>
      </c>
    </row>
    <row r="47" spans="1:13" ht="14.25" customHeight="1">
      <c r="A47" s="64">
        <v>3224</v>
      </c>
      <c r="B47" s="65" t="s">
        <v>77</v>
      </c>
      <c r="C47" s="109">
        <f t="shared" si="0"/>
        <v>265.45</v>
      </c>
      <c r="D47" s="109">
        <v>265.45</v>
      </c>
      <c r="E47" s="109"/>
      <c r="F47" s="109"/>
      <c r="G47" s="109"/>
      <c r="H47" s="109"/>
      <c r="I47" s="109"/>
      <c r="J47" s="109"/>
      <c r="K47" s="109"/>
      <c r="L47" s="109">
        <v>265.45</v>
      </c>
      <c r="M47" s="109">
        <v>265.45</v>
      </c>
    </row>
    <row r="48" spans="1:13" ht="14.25" customHeight="1">
      <c r="A48" s="64">
        <v>3225</v>
      </c>
      <c r="B48" s="65" t="s">
        <v>78</v>
      </c>
      <c r="C48" s="109">
        <f t="shared" si="0"/>
        <v>132.72</v>
      </c>
      <c r="D48" s="109">
        <v>132.72</v>
      </c>
      <c r="E48" s="109"/>
      <c r="F48" s="109"/>
      <c r="G48" s="109"/>
      <c r="H48" s="109"/>
      <c r="I48" s="109"/>
      <c r="J48" s="109"/>
      <c r="K48" s="109"/>
      <c r="L48" s="109">
        <v>132.72</v>
      </c>
      <c r="M48" s="109">
        <v>132.72</v>
      </c>
    </row>
    <row r="49" spans="1:13" ht="14.25" customHeight="1">
      <c r="A49" s="64">
        <v>3227</v>
      </c>
      <c r="B49" s="65" t="s">
        <v>79</v>
      </c>
      <c r="C49" s="109">
        <f t="shared" si="0"/>
        <v>265.45</v>
      </c>
      <c r="D49" s="109">
        <v>265.45</v>
      </c>
      <c r="E49" s="109"/>
      <c r="F49" s="109"/>
      <c r="G49" s="109"/>
      <c r="H49" s="109"/>
      <c r="I49" s="109"/>
      <c r="J49" s="109"/>
      <c r="K49" s="109"/>
      <c r="L49" s="109">
        <v>265.45</v>
      </c>
      <c r="M49" s="109">
        <v>265.45</v>
      </c>
    </row>
    <row r="50" spans="1:13" ht="14.25" customHeight="1">
      <c r="A50" s="64">
        <v>323</v>
      </c>
      <c r="B50" s="65" t="s">
        <v>80</v>
      </c>
      <c r="C50" s="109">
        <f t="shared" si="0"/>
        <v>23050.63</v>
      </c>
      <c r="D50" s="109">
        <f>SUM(D51:D59)</f>
        <v>11658.460000000001</v>
      </c>
      <c r="E50" s="109">
        <f>SUM(E51:E59)</f>
        <v>508.91</v>
      </c>
      <c r="F50" s="109">
        <f>SUM(F51:F59)</f>
        <v>2123.56</v>
      </c>
      <c r="G50" s="109">
        <f aca="true" t="shared" si="3" ref="G50:M50">SUM(G51:G59)</f>
        <v>6237.97</v>
      </c>
      <c r="H50" s="109">
        <f t="shared" si="3"/>
        <v>2521.73</v>
      </c>
      <c r="I50" s="109"/>
      <c r="J50" s="109">
        <f>SUM(J51:J59)</f>
        <v>0</v>
      </c>
      <c r="K50" s="109">
        <f t="shared" si="3"/>
        <v>0</v>
      </c>
      <c r="L50" s="109">
        <f t="shared" si="3"/>
        <v>22939.88</v>
      </c>
      <c r="M50" s="109">
        <f t="shared" si="3"/>
        <v>22939.88</v>
      </c>
    </row>
    <row r="51" spans="1:13" ht="14.25" customHeight="1">
      <c r="A51" s="64">
        <v>3231</v>
      </c>
      <c r="B51" s="65" t="s">
        <v>81</v>
      </c>
      <c r="C51" s="109">
        <f t="shared" si="0"/>
        <v>1393.59</v>
      </c>
      <c r="D51" s="109">
        <v>1393.59</v>
      </c>
      <c r="E51" s="109"/>
      <c r="F51" s="109"/>
      <c r="G51" s="109"/>
      <c r="H51" s="109"/>
      <c r="I51" s="109"/>
      <c r="J51" s="109"/>
      <c r="K51" s="109"/>
      <c r="L51" s="109">
        <v>1393.59</v>
      </c>
      <c r="M51" s="109">
        <v>1393.59</v>
      </c>
    </row>
    <row r="52" spans="1:13" ht="14.25" customHeight="1">
      <c r="A52" s="64">
        <v>3232</v>
      </c>
      <c r="B52" s="65" t="s">
        <v>82</v>
      </c>
      <c r="C52" s="109">
        <f t="shared" si="0"/>
        <v>4910.74</v>
      </c>
      <c r="D52" s="109">
        <v>4910.74</v>
      </c>
      <c r="E52" s="109"/>
      <c r="F52" s="109"/>
      <c r="G52" s="109"/>
      <c r="H52" s="109"/>
      <c r="I52" s="109"/>
      <c r="J52" s="109"/>
      <c r="K52" s="109"/>
      <c r="L52" s="109">
        <v>4910.74</v>
      </c>
      <c r="M52" s="109">
        <v>4910.74</v>
      </c>
    </row>
    <row r="53" spans="1:13" ht="14.25" customHeight="1">
      <c r="A53" s="64">
        <v>3233</v>
      </c>
      <c r="B53" s="65" t="s">
        <v>83</v>
      </c>
      <c r="C53" s="109">
        <f t="shared" si="0"/>
        <v>0</v>
      </c>
      <c r="D53" s="109">
        <v>0</v>
      </c>
      <c r="E53" s="109"/>
      <c r="F53" s="109"/>
      <c r="G53" s="109"/>
      <c r="H53" s="109">
        <v>0</v>
      </c>
      <c r="I53" s="109"/>
      <c r="J53" s="109"/>
      <c r="K53" s="109"/>
      <c r="L53" s="109">
        <v>0</v>
      </c>
      <c r="M53" s="109">
        <v>0</v>
      </c>
    </row>
    <row r="54" spans="1:13" ht="14.25" customHeight="1">
      <c r="A54" s="64">
        <v>3234</v>
      </c>
      <c r="B54" s="65" t="s">
        <v>84</v>
      </c>
      <c r="C54" s="109">
        <f t="shared" si="0"/>
        <v>2123.56</v>
      </c>
      <c r="D54" s="109">
        <v>2123.56</v>
      </c>
      <c r="E54" s="109"/>
      <c r="F54" s="109"/>
      <c r="G54" s="109"/>
      <c r="H54" s="109"/>
      <c r="I54" s="109"/>
      <c r="J54" s="109"/>
      <c r="K54" s="109"/>
      <c r="L54" s="109">
        <v>2123.56</v>
      </c>
      <c r="M54" s="109">
        <v>2123.56</v>
      </c>
    </row>
    <row r="55" spans="1:13" ht="14.25" customHeight="1">
      <c r="A55" s="64">
        <v>3235</v>
      </c>
      <c r="B55" s="65" t="s">
        <v>85</v>
      </c>
      <c r="C55" s="109">
        <f t="shared" si="0"/>
        <v>2330.7</v>
      </c>
      <c r="D55" s="109">
        <v>207.14</v>
      </c>
      <c r="E55" s="109"/>
      <c r="F55" s="109">
        <v>2123.56</v>
      </c>
      <c r="G55" s="109">
        <v>0</v>
      </c>
      <c r="H55" s="109">
        <v>0</v>
      </c>
      <c r="I55" s="109"/>
      <c r="J55" s="109"/>
      <c r="K55" s="109"/>
      <c r="L55" s="109">
        <v>2330.7</v>
      </c>
      <c r="M55" s="109">
        <v>2330.7</v>
      </c>
    </row>
    <row r="56" spans="1:13" ht="14.25" customHeight="1">
      <c r="A56" s="64">
        <v>3236</v>
      </c>
      <c r="B56" s="65" t="s">
        <v>86</v>
      </c>
      <c r="C56" s="109">
        <f t="shared" si="0"/>
        <v>265.45</v>
      </c>
      <c r="D56" s="109">
        <v>265.45</v>
      </c>
      <c r="E56" s="109"/>
      <c r="F56" s="109"/>
      <c r="G56" s="109"/>
      <c r="H56" s="109"/>
      <c r="I56" s="109"/>
      <c r="J56" s="109"/>
      <c r="K56" s="109"/>
      <c r="L56" s="109">
        <v>265.45</v>
      </c>
      <c r="M56" s="109">
        <v>265.45</v>
      </c>
    </row>
    <row r="57" spans="1:13" ht="14.25" customHeight="1">
      <c r="A57" s="64">
        <v>3237</v>
      </c>
      <c r="B57" s="65" t="s">
        <v>87</v>
      </c>
      <c r="C57" s="109">
        <f t="shared" si="0"/>
        <v>7432.48</v>
      </c>
      <c r="D57" s="109">
        <v>265.45</v>
      </c>
      <c r="E57" s="109"/>
      <c r="F57" s="109"/>
      <c r="G57" s="109">
        <v>5707.08</v>
      </c>
      <c r="H57" s="109">
        <v>1459.95</v>
      </c>
      <c r="I57" s="109"/>
      <c r="J57" s="109"/>
      <c r="K57" s="109"/>
      <c r="L57" s="109">
        <v>7432.48</v>
      </c>
      <c r="M57" s="109">
        <v>7432.48</v>
      </c>
    </row>
    <row r="58" spans="1:13" ht="14.25" customHeight="1">
      <c r="A58" s="64">
        <v>3238</v>
      </c>
      <c r="B58" s="65" t="s">
        <v>88</v>
      </c>
      <c r="C58" s="165">
        <f>SUM(D58+E58+F58+G58+H58+I58+J58+K58)</f>
        <v>2426.17</v>
      </c>
      <c r="D58" s="109">
        <v>2426.17</v>
      </c>
      <c r="E58" s="109"/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2426.17</v>
      </c>
      <c r="M58" s="109">
        <v>2426.17</v>
      </c>
    </row>
    <row r="59" spans="1:13" ht="14.25" customHeight="1">
      <c r="A59" s="64">
        <v>3239</v>
      </c>
      <c r="B59" s="65" t="s">
        <v>89</v>
      </c>
      <c r="C59" s="109">
        <f t="shared" si="0"/>
        <v>2167.9399999999996</v>
      </c>
      <c r="D59" s="109">
        <v>66.36</v>
      </c>
      <c r="E59" s="109">
        <v>508.91</v>
      </c>
      <c r="F59" s="109"/>
      <c r="G59" s="109">
        <v>530.89</v>
      </c>
      <c r="H59" s="109">
        <v>1061.78</v>
      </c>
      <c r="I59" s="109"/>
      <c r="J59" s="109"/>
      <c r="K59" s="109"/>
      <c r="L59" s="109">
        <v>2057.19</v>
      </c>
      <c r="M59" s="109">
        <v>2057.19</v>
      </c>
    </row>
    <row r="60" spans="1:13" ht="14.25" customHeight="1">
      <c r="A60" s="64">
        <v>324</v>
      </c>
      <c r="B60" s="65" t="s">
        <v>102</v>
      </c>
      <c r="C60" s="109">
        <f t="shared" si="0"/>
        <v>0</v>
      </c>
      <c r="D60" s="109">
        <f>D61</f>
        <v>0</v>
      </c>
      <c r="E60" s="109">
        <f>E61</f>
        <v>0</v>
      </c>
      <c r="F60" s="109"/>
      <c r="G60" s="109">
        <f>G61</f>
        <v>0</v>
      </c>
      <c r="H60" s="109">
        <f>H61</f>
        <v>0</v>
      </c>
      <c r="I60" s="109">
        <f>I61</f>
        <v>0</v>
      </c>
      <c r="J60" s="109"/>
      <c r="K60" s="109">
        <f>K61</f>
        <v>0</v>
      </c>
      <c r="L60" s="109"/>
      <c r="M60" s="109"/>
    </row>
    <row r="61" spans="1:13" ht="14.25" customHeight="1">
      <c r="A61" s="64">
        <v>32411</v>
      </c>
      <c r="B61" s="65" t="s">
        <v>103</v>
      </c>
      <c r="C61" s="109">
        <f>SUM(D61+E61+F61+G61+H61+I61+K61)</f>
        <v>0</v>
      </c>
      <c r="D61" s="109">
        <v>0</v>
      </c>
      <c r="E61" s="109"/>
      <c r="F61" s="109"/>
      <c r="G61" s="109"/>
      <c r="H61" s="109">
        <v>0</v>
      </c>
      <c r="I61" s="109">
        <v>0</v>
      </c>
      <c r="J61" s="109"/>
      <c r="K61" s="109"/>
      <c r="L61" s="109"/>
      <c r="M61" s="109"/>
    </row>
    <row r="62" spans="1:13" ht="14.25" customHeight="1">
      <c r="A62" s="64">
        <v>329</v>
      </c>
      <c r="B62" s="65" t="s">
        <v>90</v>
      </c>
      <c r="C62" s="109">
        <f aca="true" t="shared" si="4" ref="C62:C70">SUM(D62+E62+F62+G62+H62+I62+J62+K62)</f>
        <v>11016.62</v>
      </c>
      <c r="D62" s="109">
        <f>SUM(D63:D67)</f>
        <v>736.62</v>
      </c>
      <c r="E62" s="109">
        <f>SUM(E63:E67)</f>
        <v>13.28</v>
      </c>
      <c r="F62" s="109">
        <f>F67</f>
        <v>0</v>
      </c>
      <c r="G62" s="109">
        <f aca="true" t="shared" si="5" ref="G62:M62">SUM(G63:G67)</f>
        <v>2123.56</v>
      </c>
      <c r="H62" s="109">
        <f t="shared" si="5"/>
        <v>2623.55</v>
      </c>
      <c r="I62" s="109">
        <f>SUM(I63:I67)</f>
        <v>1537.93</v>
      </c>
      <c r="J62" s="109">
        <f>SUM(J63:J67)</f>
        <v>0</v>
      </c>
      <c r="K62" s="109">
        <f t="shared" si="5"/>
        <v>3981.68</v>
      </c>
      <c r="L62" s="109">
        <f t="shared" si="5"/>
        <v>9480.02</v>
      </c>
      <c r="M62" s="109">
        <f t="shared" si="5"/>
        <v>9519.43</v>
      </c>
    </row>
    <row r="63" spans="1:13" ht="14.25" customHeight="1">
      <c r="A63" s="64">
        <v>3292</v>
      </c>
      <c r="B63" s="65" t="s">
        <v>91</v>
      </c>
      <c r="C63" s="109">
        <f t="shared" si="4"/>
        <v>39.82</v>
      </c>
      <c r="D63" s="109">
        <v>39.82</v>
      </c>
      <c r="E63" s="109"/>
      <c r="F63" s="109"/>
      <c r="G63" s="109"/>
      <c r="H63" s="109"/>
      <c r="I63" s="109"/>
      <c r="J63" s="109"/>
      <c r="K63" s="109"/>
      <c r="L63" s="109">
        <v>39.82</v>
      </c>
      <c r="M63" s="109">
        <v>39.82</v>
      </c>
    </row>
    <row r="64" spans="1:13" ht="14.25" customHeight="1">
      <c r="A64" s="64">
        <v>3293</v>
      </c>
      <c r="B64" s="65" t="s">
        <v>92</v>
      </c>
      <c r="C64" s="109">
        <f t="shared" si="4"/>
        <v>398.17</v>
      </c>
      <c r="D64" s="109">
        <v>398.17</v>
      </c>
      <c r="E64" s="109"/>
      <c r="F64" s="109"/>
      <c r="G64" s="109"/>
      <c r="H64" s="109">
        <v>0</v>
      </c>
      <c r="I64" s="109"/>
      <c r="J64" s="109"/>
      <c r="K64" s="109">
        <v>0</v>
      </c>
      <c r="L64" s="109">
        <v>398.17</v>
      </c>
      <c r="M64" s="109">
        <v>398.17</v>
      </c>
    </row>
    <row r="65" spans="1:13" ht="14.25" customHeight="1">
      <c r="A65" s="64">
        <v>3294</v>
      </c>
      <c r="B65" s="65" t="s">
        <v>93</v>
      </c>
      <c r="C65" s="109">
        <f t="shared" si="4"/>
        <v>46.47</v>
      </c>
      <c r="D65" s="109">
        <v>33.19</v>
      </c>
      <c r="E65" s="109">
        <v>13.28</v>
      </c>
      <c r="F65" s="109"/>
      <c r="G65" s="109"/>
      <c r="H65" s="109"/>
      <c r="I65" s="109"/>
      <c r="J65" s="109"/>
      <c r="K65" s="109"/>
      <c r="L65" s="109">
        <v>33.19</v>
      </c>
      <c r="M65" s="109">
        <v>33.19</v>
      </c>
    </row>
    <row r="66" spans="1:13" ht="14.25" customHeight="1">
      <c r="A66" s="64">
        <v>3295</v>
      </c>
      <c r="B66" s="65" t="s">
        <v>94</v>
      </c>
      <c r="C66" s="109">
        <f t="shared" si="4"/>
        <v>1604.29</v>
      </c>
      <c r="D66" s="109">
        <v>66.36</v>
      </c>
      <c r="E66" s="109"/>
      <c r="F66" s="109"/>
      <c r="G66" s="109"/>
      <c r="H66" s="109"/>
      <c r="I66" s="109">
        <v>1537.93</v>
      </c>
      <c r="J66" s="109"/>
      <c r="K66" s="109">
        <v>0</v>
      </c>
      <c r="L66" s="109">
        <v>1642.74</v>
      </c>
      <c r="M66" s="109">
        <v>1682.15</v>
      </c>
    </row>
    <row r="67" spans="1:15" ht="14.25" customHeight="1">
      <c r="A67" s="64">
        <v>3299</v>
      </c>
      <c r="B67" s="65" t="s">
        <v>95</v>
      </c>
      <c r="C67" s="109">
        <f t="shared" si="4"/>
        <v>8927.87</v>
      </c>
      <c r="D67" s="109">
        <v>199.08</v>
      </c>
      <c r="E67" s="109">
        <v>0</v>
      </c>
      <c r="F67" s="109"/>
      <c r="G67" s="109">
        <v>2123.56</v>
      </c>
      <c r="H67" s="109">
        <v>2623.55</v>
      </c>
      <c r="I67" s="109">
        <v>0</v>
      </c>
      <c r="J67" s="109"/>
      <c r="K67" s="109">
        <v>3981.68</v>
      </c>
      <c r="L67" s="109">
        <v>7366.1</v>
      </c>
      <c r="M67" s="109">
        <v>7366.1</v>
      </c>
      <c r="N67" s="27">
        <v>0</v>
      </c>
      <c r="O67" s="27">
        <v>0</v>
      </c>
    </row>
    <row r="68" spans="1:15" ht="14.25" customHeight="1">
      <c r="A68" s="68">
        <v>34</v>
      </c>
      <c r="B68" s="108" t="s">
        <v>96</v>
      </c>
      <c r="C68" s="111">
        <f t="shared" si="4"/>
        <v>0</v>
      </c>
      <c r="D68" s="111">
        <f aca="true" t="shared" si="6" ref="D68:K68">D69</f>
        <v>0</v>
      </c>
      <c r="E68" s="111">
        <f t="shared" si="6"/>
        <v>0</v>
      </c>
      <c r="F68" s="111">
        <f t="shared" si="6"/>
        <v>0</v>
      </c>
      <c r="G68" s="111">
        <f t="shared" si="6"/>
        <v>0</v>
      </c>
      <c r="H68" s="111">
        <f t="shared" si="6"/>
        <v>0</v>
      </c>
      <c r="I68" s="111">
        <f t="shared" si="6"/>
        <v>0</v>
      </c>
      <c r="J68" s="111"/>
      <c r="K68" s="111">
        <f t="shared" si="6"/>
        <v>0</v>
      </c>
      <c r="L68" s="111">
        <f>L70</f>
        <v>0</v>
      </c>
      <c r="M68" s="111">
        <f>M70</f>
        <v>0</v>
      </c>
      <c r="N68" s="27">
        <v>0</v>
      </c>
      <c r="O68" s="27">
        <v>0</v>
      </c>
    </row>
    <row r="69" spans="1:15" ht="14.25" customHeight="1">
      <c r="A69" s="64">
        <v>343</v>
      </c>
      <c r="B69" s="65" t="s">
        <v>97</v>
      </c>
      <c r="C69" s="109">
        <f t="shared" si="4"/>
        <v>0</v>
      </c>
      <c r="D69" s="109">
        <f>D70</f>
        <v>0</v>
      </c>
      <c r="E69" s="109"/>
      <c r="F69" s="109"/>
      <c r="G69" s="109"/>
      <c r="H69" s="109"/>
      <c r="I69" s="109"/>
      <c r="J69" s="109"/>
      <c r="K69" s="109"/>
      <c r="L69" s="109"/>
      <c r="M69" s="109"/>
      <c r="N69" s="27">
        <v>0</v>
      </c>
      <c r="O69" s="27">
        <v>0</v>
      </c>
    </row>
    <row r="70" spans="1:15" ht="14.25" customHeight="1">
      <c r="A70" s="64">
        <v>3433</v>
      </c>
      <c r="B70" s="65" t="s">
        <v>98</v>
      </c>
      <c r="C70" s="109">
        <f t="shared" si="4"/>
        <v>0</v>
      </c>
      <c r="D70" s="109">
        <v>0</v>
      </c>
      <c r="E70" s="109"/>
      <c r="F70" s="109"/>
      <c r="G70" s="109"/>
      <c r="H70" s="109"/>
      <c r="I70" s="109"/>
      <c r="J70" s="109"/>
      <c r="K70" s="109"/>
      <c r="L70" s="109">
        <v>0</v>
      </c>
      <c r="M70" s="109">
        <v>0</v>
      </c>
      <c r="N70" s="27">
        <v>0</v>
      </c>
      <c r="O70" s="27">
        <v>0</v>
      </c>
    </row>
    <row r="71" spans="1:13" ht="14.25" customHeight="1">
      <c r="A71" s="64"/>
      <c r="B71" s="6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3" ht="14.25" customHeight="1">
      <c r="A72" s="68">
        <v>42</v>
      </c>
      <c r="B72" s="65" t="s">
        <v>113</v>
      </c>
      <c r="C72" s="111">
        <f>SUM(D72+E72+F72+G72+H72+I72+J72+K72)</f>
        <v>3985.0000000000005</v>
      </c>
      <c r="D72" s="111">
        <f>SUM(D73+D75+D83+D85)</f>
        <v>3981.6800000000003</v>
      </c>
      <c r="E72" s="111">
        <f>SUM(E73+E75+E85)</f>
        <v>0</v>
      </c>
      <c r="F72" s="109"/>
      <c r="G72" s="109">
        <f>SUM(G73+G75+G85)</f>
        <v>0</v>
      </c>
      <c r="H72" s="111">
        <f>SUM(H73+H75+H85)</f>
        <v>0</v>
      </c>
      <c r="I72" s="111">
        <f>SUM(I73+I75+I81+I85)</f>
        <v>3.32</v>
      </c>
      <c r="J72" s="111">
        <f>SUM(J73+J75+J81+J85)</f>
        <v>0</v>
      </c>
      <c r="K72" s="109">
        <f>SUM(K73+K75+K81+K85)</f>
        <v>0</v>
      </c>
      <c r="L72" s="109"/>
      <c r="M72" s="109"/>
    </row>
    <row r="73" spans="1:13" ht="14.25" customHeight="1">
      <c r="A73" s="68">
        <v>421</v>
      </c>
      <c r="B73" s="65" t="s">
        <v>114</v>
      </c>
      <c r="C73" s="109">
        <f>D73</f>
        <v>0</v>
      </c>
      <c r="D73" s="109">
        <f>D74</f>
        <v>0</v>
      </c>
      <c r="E73" s="109"/>
      <c r="F73" s="109"/>
      <c r="G73" s="109"/>
      <c r="H73" s="109"/>
      <c r="I73" s="109"/>
      <c r="J73" s="109"/>
      <c r="K73" s="109"/>
      <c r="L73" s="109"/>
      <c r="M73" s="109"/>
    </row>
    <row r="74" spans="1:15" ht="14.25" customHeight="1">
      <c r="A74" s="64">
        <v>42123</v>
      </c>
      <c r="B74" s="65" t="s">
        <v>115</v>
      </c>
      <c r="C74" s="109">
        <f>D74</f>
        <v>0</v>
      </c>
      <c r="D74" s="109">
        <v>0</v>
      </c>
      <c r="E74" s="109"/>
      <c r="F74" s="109"/>
      <c r="G74" s="109"/>
      <c r="H74" s="109"/>
      <c r="I74" s="109"/>
      <c r="J74" s="109"/>
      <c r="K74" s="109"/>
      <c r="L74" s="109"/>
      <c r="M74" s="109"/>
      <c r="N74" s="27">
        <v>0</v>
      </c>
      <c r="O74" s="27">
        <v>0</v>
      </c>
    </row>
    <row r="75" spans="1:15" ht="14.25" customHeight="1">
      <c r="A75" s="68">
        <v>422</v>
      </c>
      <c r="B75" s="69" t="s">
        <v>119</v>
      </c>
      <c r="C75" s="109">
        <f aca="true" t="shared" si="7" ref="C75:C84">SUM(D75+E75+F75+G75+H75+I75+J75+K75)</f>
        <v>3981.6800000000003</v>
      </c>
      <c r="D75" s="109">
        <f>SUM(D76:D78)</f>
        <v>3981.6800000000003</v>
      </c>
      <c r="E75" s="111">
        <f>SUM(E76:E80)</f>
        <v>0</v>
      </c>
      <c r="F75" s="111">
        <f aca="true" t="shared" si="8" ref="F75:M75">F76</f>
        <v>0</v>
      </c>
      <c r="G75" s="111">
        <f t="shared" si="8"/>
        <v>0</v>
      </c>
      <c r="H75" s="111">
        <f>SUM(H76:H80)</f>
        <v>0</v>
      </c>
      <c r="I75" s="111">
        <f>I76</f>
        <v>0</v>
      </c>
      <c r="J75" s="111">
        <f>SUM(J76:J80)</f>
        <v>0</v>
      </c>
      <c r="K75" s="111">
        <f t="shared" si="8"/>
        <v>0</v>
      </c>
      <c r="L75" s="111">
        <f>L76+L78</f>
        <v>0</v>
      </c>
      <c r="M75" s="111">
        <f t="shared" si="8"/>
        <v>0</v>
      </c>
      <c r="N75" s="27">
        <v>0</v>
      </c>
      <c r="O75" s="27">
        <v>0</v>
      </c>
    </row>
    <row r="76" spans="1:15" ht="14.25" customHeight="1">
      <c r="A76" s="64">
        <v>42211</v>
      </c>
      <c r="B76" s="67" t="s">
        <v>109</v>
      </c>
      <c r="C76" s="109">
        <f t="shared" si="7"/>
        <v>3318.07</v>
      </c>
      <c r="D76" s="109">
        <v>3318.07</v>
      </c>
      <c r="E76" s="109"/>
      <c r="F76" s="109"/>
      <c r="G76" s="109"/>
      <c r="H76" s="109"/>
      <c r="I76" s="109">
        <v>0</v>
      </c>
      <c r="J76" s="109"/>
      <c r="K76" s="109">
        <v>0</v>
      </c>
      <c r="L76" s="109">
        <v>0</v>
      </c>
      <c r="M76" s="109">
        <v>0</v>
      </c>
      <c r="N76" s="27">
        <v>0</v>
      </c>
      <c r="O76" s="27">
        <v>0</v>
      </c>
    </row>
    <row r="77" spans="1:13" ht="14.25" customHeight="1">
      <c r="A77" s="64">
        <v>42212</v>
      </c>
      <c r="B77" s="67" t="s">
        <v>168</v>
      </c>
      <c r="C77" s="109">
        <f t="shared" si="7"/>
        <v>0</v>
      </c>
      <c r="D77" s="109">
        <v>0</v>
      </c>
      <c r="E77" s="109"/>
      <c r="F77" s="109"/>
      <c r="G77" s="109"/>
      <c r="H77" s="109"/>
      <c r="I77" s="109"/>
      <c r="J77" s="109"/>
      <c r="K77" s="109"/>
      <c r="L77" s="109"/>
      <c r="M77" s="109"/>
    </row>
    <row r="78" spans="1:15" ht="14.25" customHeight="1">
      <c r="A78" s="64">
        <v>42219</v>
      </c>
      <c r="B78" s="65" t="s">
        <v>110</v>
      </c>
      <c r="C78" s="109">
        <f t="shared" si="7"/>
        <v>663.61</v>
      </c>
      <c r="D78" s="109">
        <v>663.61</v>
      </c>
      <c r="E78" s="109"/>
      <c r="F78" s="109"/>
      <c r="G78" s="109"/>
      <c r="H78" s="109"/>
      <c r="I78" s="109"/>
      <c r="J78" s="109"/>
      <c r="K78" s="109"/>
      <c r="L78" s="109">
        <v>0</v>
      </c>
      <c r="M78" s="109"/>
      <c r="N78" s="27">
        <v>0</v>
      </c>
      <c r="O78" s="27">
        <v>0</v>
      </c>
    </row>
    <row r="79" spans="1:13" ht="14.25" customHeight="1">
      <c r="A79" s="64">
        <v>42261</v>
      </c>
      <c r="B79" s="65" t="s">
        <v>140</v>
      </c>
      <c r="C79" s="109">
        <f t="shared" si="7"/>
        <v>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1:13" ht="14.25" customHeight="1">
      <c r="A80" s="64">
        <v>42273</v>
      </c>
      <c r="B80" s="65" t="s">
        <v>138</v>
      </c>
      <c r="C80" s="109">
        <f t="shared" si="7"/>
        <v>0</v>
      </c>
      <c r="D80" s="109"/>
      <c r="E80" s="109"/>
      <c r="F80" s="109"/>
      <c r="G80" s="109"/>
      <c r="H80" s="109">
        <v>0</v>
      </c>
      <c r="I80" s="109"/>
      <c r="J80" s="109"/>
      <c r="K80" s="109"/>
      <c r="L80" s="109"/>
      <c r="M80" s="109"/>
    </row>
    <row r="81" spans="1:13" ht="14.25" customHeight="1">
      <c r="A81" s="68">
        <v>424</v>
      </c>
      <c r="B81" s="65" t="s">
        <v>145</v>
      </c>
      <c r="C81" s="111">
        <f t="shared" si="7"/>
        <v>3.32</v>
      </c>
      <c r="D81" s="109"/>
      <c r="E81" s="109"/>
      <c r="F81" s="109"/>
      <c r="G81" s="109"/>
      <c r="H81" s="109"/>
      <c r="I81" s="111">
        <f>I82</f>
        <v>3.32</v>
      </c>
      <c r="J81" s="109"/>
      <c r="K81" s="111">
        <f>K82</f>
        <v>0</v>
      </c>
      <c r="L81" s="109"/>
      <c r="M81" s="109"/>
    </row>
    <row r="82" spans="1:13" ht="14.25" customHeight="1">
      <c r="A82" s="64">
        <v>42411</v>
      </c>
      <c r="B82" s="65" t="s">
        <v>146</v>
      </c>
      <c r="C82" s="109">
        <f t="shared" si="7"/>
        <v>3.32</v>
      </c>
      <c r="D82" s="109"/>
      <c r="E82" s="109"/>
      <c r="F82" s="109"/>
      <c r="G82" s="109"/>
      <c r="H82" s="109"/>
      <c r="I82" s="109">
        <v>3.32</v>
      </c>
      <c r="J82" s="109"/>
      <c r="K82" s="109"/>
      <c r="L82" s="109"/>
      <c r="M82" s="109"/>
    </row>
    <row r="83" spans="1:13" ht="14.25" customHeight="1">
      <c r="A83" s="64">
        <v>426</v>
      </c>
      <c r="B83" s="65" t="s">
        <v>169</v>
      </c>
      <c r="C83" s="109">
        <f t="shared" si="7"/>
        <v>0</v>
      </c>
      <c r="D83" s="109">
        <f>D84</f>
        <v>0</v>
      </c>
      <c r="E83" s="109"/>
      <c r="F83" s="109"/>
      <c r="G83" s="109"/>
      <c r="H83" s="109"/>
      <c r="I83" s="109"/>
      <c r="J83" s="109"/>
      <c r="K83" s="109"/>
      <c r="L83" s="109"/>
      <c r="M83" s="109"/>
    </row>
    <row r="84" spans="1:13" ht="14.25" customHeight="1">
      <c r="A84" s="64">
        <v>42641</v>
      </c>
      <c r="B84" s="65" t="s">
        <v>169</v>
      </c>
      <c r="C84" s="109">
        <f t="shared" si="7"/>
        <v>0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</row>
    <row r="85" spans="1:13" ht="14.25" customHeight="1">
      <c r="A85" s="68">
        <v>451</v>
      </c>
      <c r="B85" s="65" t="s">
        <v>149</v>
      </c>
      <c r="C85" s="109">
        <f>G85</f>
        <v>0</v>
      </c>
      <c r="D85" s="109">
        <f>D86</f>
        <v>0</v>
      </c>
      <c r="E85" s="109"/>
      <c r="F85" s="109"/>
      <c r="G85" s="109">
        <f>G86</f>
        <v>0</v>
      </c>
      <c r="H85" s="109"/>
      <c r="I85" s="109"/>
      <c r="J85" s="109"/>
      <c r="K85" s="109"/>
      <c r="L85" s="109"/>
      <c r="M85" s="109"/>
    </row>
    <row r="86" spans="1:13" ht="14.25" customHeight="1">
      <c r="A86" s="64">
        <v>45111</v>
      </c>
      <c r="B86" s="65" t="s">
        <v>149</v>
      </c>
      <c r="C86" s="109">
        <f>G86</f>
        <v>0</v>
      </c>
      <c r="D86" s="109"/>
      <c r="E86" s="109"/>
      <c r="F86" s="109"/>
      <c r="G86" s="109">
        <v>0</v>
      </c>
      <c r="H86" s="109"/>
      <c r="I86" s="109"/>
      <c r="J86" s="109"/>
      <c r="K86" s="109"/>
      <c r="L86" s="109"/>
      <c r="M86" s="109"/>
    </row>
    <row r="87" spans="1:13" ht="14.25" customHeight="1">
      <c r="A87" s="64"/>
      <c r="B87" s="65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</row>
    <row r="88" spans="1:15" ht="14.25" customHeight="1">
      <c r="A88" s="68">
        <v>51</v>
      </c>
      <c r="B88" s="65"/>
      <c r="C88" s="111"/>
      <c r="D88" s="111">
        <f aca="true" t="shared" si="9" ref="D88:M88">D89</f>
        <v>0</v>
      </c>
      <c r="E88" s="111">
        <f t="shared" si="9"/>
        <v>0</v>
      </c>
      <c r="F88" s="111">
        <f t="shared" si="9"/>
        <v>0</v>
      </c>
      <c r="G88" s="111">
        <f t="shared" si="9"/>
        <v>0</v>
      </c>
      <c r="H88" s="111">
        <f t="shared" si="9"/>
        <v>0</v>
      </c>
      <c r="I88" s="111">
        <f t="shared" si="9"/>
        <v>0</v>
      </c>
      <c r="J88" s="111"/>
      <c r="K88" s="111">
        <f t="shared" si="9"/>
        <v>0</v>
      </c>
      <c r="L88" s="111">
        <f t="shared" si="9"/>
        <v>0</v>
      </c>
      <c r="M88" s="111">
        <f t="shared" si="9"/>
        <v>0</v>
      </c>
      <c r="N88" s="27">
        <v>0</v>
      </c>
      <c r="O88" s="27">
        <v>0</v>
      </c>
    </row>
    <row r="89" spans="1:15" ht="14.25" customHeight="1">
      <c r="A89" s="70">
        <v>511</v>
      </c>
      <c r="B89" s="7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27">
        <v>0</v>
      </c>
      <c r="O89" s="27">
        <v>0</v>
      </c>
    </row>
    <row r="90" spans="1:15" ht="14.25" customHeight="1">
      <c r="A90" s="72"/>
      <c r="B90" s="24" t="s">
        <v>18</v>
      </c>
      <c r="C90" s="113">
        <f>SUM(C26+C37+C68+C72)</f>
        <v>668606.0499999999</v>
      </c>
      <c r="D90" s="113">
        <f>D26+D37+D68+D72</f>
        <v>58035.060000000005</v>
      </c>
      <c r="E90" s="113">
        <f>E26+E37+E68+E72</f>
        <v>1470.95</v>
      </c>
      <c r="F90" s="113">
        <f>F26+F37+F68</f>
        <v>2123.56</v>
      </c>
      <c r="G90" s="113">
        <f>G26+G37+G68+G72</f>
        <v>8958.78</v>
      </c>
      <c r="H90" s="113">
        <f>H26+H37+H68+H72</f>
        <v>7268.84</v>
      </c>
      <c r="I90" s="113">
        <f>I26+I37+I68+I72</f>
        <v>586682.23</v>
      </c>
      <c r="J90" s="113">
        <f>SUM(J26+J37+J68+J72)</f>
        <v>84.95</v>
      </c>
      <c r="K90" s="113">
        <f>K26+K37+K68</f>
        <v>3981.68</v>
      </c>
      <c r="L90" s="113">
        <f>L26+L37+L68+L75</f>
        <v>667274.3999999999</v>
      </c>
      <c r="M90" s="113">
        <f>M26+M37+M68+M75</f>
        <v>682069.0599999999</v>
      </c>
      <c r="N90" s="27">
        <v>0</v>
      </c>
      <c r="O90" s="27">
        <v>0</v>
      </c>
    </row>
    <row r="91" spans="1:15" ht="14.25" customHeight="1">
      <c r="A91" s="74"/>
      <c r="B91" s="75" t="s">
        <v>19</v>
      </c>
      <c r="C91" s="73"/>
      <c r="D91" s="73"/>
      <c r="E91" s="73"/>
      <c r="F91" s="195">
        <f>SUM(D18+E18+F18)</f>
        <v>2017949.51</v>
      </c>
      <c r="G91" s="196"/>
      <c r="H91" s="73"/>
      <c r="I91" s="73"/>
      <c r="J91" s="73"/>
      <c r="K91" s="73"/>
      <c r="L91" s="73"/>
      <c r="M91" s="73"/>
      <c r="N91" s="27">
        <v>0</v>
      </c>
      <c r="O91" s="27">
        <v>0</v>
      </c>
    </row>
  </sheetData>
  <sheetProtection/>
  <mergeCells count="11">
    <mergeCell ref="A12:C12"/>
    <mergeCell ref="D2:I2"/>
    <mergeCell ref="F91:G91"/>
    <mergeCell ref="A15:C15"/>
    <mergeCell ref="A13:C13"/>
    <mergeCell ref="A14:C14"/>
    <mergeCell ref="A1:K1"/>
    <mergeCell ref="A8:C8"/>
    <mergeCell ref="A9:C9"/>
    <mergeCell ref="A10:C10"/>
    <mergeCell ref="A11:C1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korisnik45</cp:lastModifiedBy>
  <cp:lastPrinted>2022-10-12T09:14:05Z</cp:lastPrinted>
  <dcterms:created xsi:type="dcterms:W3CDTF">1996-10-14T23:33:28Z</dcterms:created>
  <dcterms:modified xsi:type="dcterms:W3CDTF">2023-01-13T09:35:16Z</dcterms:modified>
  <cp:category/>
  <cp:version/>
  <cp:contentType/>
  <cp:contentStatus/>
</cp:coreProperties>
</file>