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45\Documents\FINANCIJSKI PLAN\2025\"/>
    </mc:Choice>
  </mc:AlternateContent>
  <bookViews>
    <workbookView xWindow="0" yWindow="0" windowWidth="21570" windowHeight="8025" firstSheet="1" activeTab="5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1" sheetId="1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6" i="7" l="1"/>
  <c r="F163" i="7"/>
  <c r="F164" i="7"/>
  <c r="F171" i="7"/>
  <c r="F151" i="7"/>
  <c r="F152" i="7"/>
  <c r="F159" i="7"/>
  <c r="F135" i="7"/>
  <c r="F122" i="7"/>
  <c r="F105" i="7"/>
  <c r="E105" i="7"/>
  <c r="E100" i="7"/>
  <c r="E46" i="7"/>
  <c r="E164" i="7"/>
  <c r="E163" i="7" s="1"/>
  <c r="I86" i="7"/>
  <c r="H86" i="7"/>
  <c r="G86" i="7"/>
  <c r="F86" i="7"/>
  <c r="E86" i="7"/>
  <c r="E73" i="7"/>
  <c r="C10" i="8" l="1"/>
  <c r="C65" i="8"/>
  <c r="B57" i="8"/>
  <c r="I126" i="7" l="1"/>
  <c r="I108" i="7"/>
  <c r="H85" i="7"/>
  <c r="I81" i="7"/>
  <c r="I48" i="7"/>
  <c r="H48" i="7"/>
  <c r="H126" i="7"/>
  <c r="H108" i="7"/>
  <c r="H81" i="7"/>
  <c r="H62" i="7"/>
  <c r="E126" i="7"/>
  <c r="F126" i="7"/>
  <c r="G126" i="7"/>
  <c r="G100" i="7"/>
  <c r="G108" i="7"/>
  <c r="G105" i="7"/>
  <c r="G85" i="7"/>
  <c r="G81" i="7"/>
  <c r="G48" i="7"/>
  <c r="F148" i="7"/>
  <c r="F138" i="7"/>
  <c r="F144" i="7"/>
  <c r="E148" i="7"/>
  <c r="E144" i="7"/>
  <c r="E138" i="7"/>
  <c r="E135" i="7"/>
  <c r="F134" i="7" l="1"/>
  <c r="F133" i="7" s="1"/>
  <c r="G99" i="7"/>
  <c r="E134" i="7"/>
  <c r="E133" i="7" s="1"/>
  <c r="E85" i="7"/>
  <c r="F85" i="7"/>
  <c r="E108" i="7"/>
  <c r="F108" i="7"/>
  <c r="F62" i="7"/>
  <c r="F36" i="7"/>
  <c r="F48" i="7"/>
  <c r="F44" i="7"/>
  <c r="F43" i="7" s="1"/>
  <c r="F42" i="7" s="1"/>
  <c r="E93" i="7"/>
  <c r="E81" i="7"/>
  <c r="E62" i="7"/>
  <c r="E56" i="7"/>
  <c r="E48" i="7"/>
  <c r="E44" i="7"/>
  <c r="E43" i="7" s="1"/>
  <c r="E42" i="7" s="1"/>
  <c r="E99" i="7" l="1"/>
  <c r="E55" i="7"/>
  <c r="F10" i="8"/>
  <c r="E10" i="8"/>
  <c r="D10" i="8"/>
  <c r="B10" i="8"/>
  <c r="E73" i="3" l="1"/>
  <c r="D64" i="3"/>
  <c r="H75" i="3"/>
  <c r="G75" i="3"/>
  <c r="F75" i="3"/>
  <c r="E75" i="3"/>
  <c r="D75" i="3"/>
  <c r="H79" i="3"/>
  <c r="G79" i="3"/>
  <c r="F79" i="3"/>
  <c r="E79" i="3"/>
  <c r="D79" i="3"/>
  <c r="D73" i="3"/>
  <c r="E116" i="7" l="1"/>
  <c r="F116" i="7"/>
  <c r="F114" i="7"/>
  <c r="I114" i="7"/>
  <c r="I116" i="7"/>
  <c r="H114" i="7"/>
  <c r="G114" i="7"/>
  <c r="G116" i="7"/>
  <c r="I113" i="7" l="1"/>
  <c r="H113" i="7"/>
  <c r="G113" i="7"/>
  <c r="F113" i="7"/>
  <c r="E113" i="7"/>
  <c r="F100" i="7"/>
  <c r="F93" i="7"/>
  <c r="F81" i="7"/>
  <c r="F99" i="7" l="1"/>
  <c r="F98" i="7" s="1"/>
  <c r="F56" i="7"/>
  <c r="F55" i="7" s="1"/>
  <c r="F26" i="7"/>
  <c r="F17" i="7"/>
  <c r="F12" i="7"/>
  <c r="I100" i="7"/>
  <c r="I105" i="7"/>
  <c r="I93" i="7"/>
  <c r="I56" i="7"/>
  <c r="I62" i="7"/>
  <c r="I12" i="7"/>
  <c r="I17" i="7"/>
  <c r="I26" i="7"/>
  <c r="I36" i="7"/>
  <c r="H100" i="7"/>
  <c r="H105" i="7"/>
  <c r="H93" i="7"/>
  <c r="H79" i="7"/>
  <c r="H56" i="7"/>
  <c r="H12" i="7"/>
  <c r="H17" i="7"/>
  <c r="H26" i="7"/>
  <c r="H36" i="7"/>
  <c r="I99" i="7" l="1"/>
  <c r="I11" i="7"/>
  <c r="I10" i="7" s="1"/>
  <c r="H99" i="7"/>
  <c r="H98" i="7" s="1"/>
  <c r="H55" i="7"/>
  <c r="I55" i="7"/>
  <c r="H11" i="7"/>
  <c r="H10" i="7" s="1"/>
  <c r="F11" i="7"/>
  <c r="F10" i="7" s="1"/>
  <c r="F8" i="7" s="1"/>
  <c r="G93" i="7"/>
  <c r="G92" i="7" s="1"/>
  <c r="G56" i="7"/>
  <c r="G62" i="7"/>
  <c r="E17" i="7"/>
  <c r="G36" i="7"/>
  <c r="G26" i="7"/>
  <c r="G17" i="7"/>
  <c r="G12" i="7"/>
  <c r="E12" i="7"/>
  <c r="E36" i="7"/>
  <c r="E26" i="7"/>
  <c r="G55" i="7" l="1"/>
  <c r="G11" i="7"/>
  <c r="G10" i="7" s="1"/>
  <c r="G8" i="7" s="1"/>
  <c r="E11" i="7"/>
  <c r="E10" i="7" s="1"/>
  <c r="E8" i="7" s="1"/>
  <c r="H77" i="3"/>
  <c r="H78" i="3"/>
  <c r="H88" i="3"/>
  <c r="H86" i="3"/>
  <c r="H72" i="3"/>
  <c r="H73" i="3"/>
  <c r="H64" i="3"/>
  <c r="H62" i="3"/>
  <c r="H52" i="3"/>
  <c r="H45" i="3"/>
  <c r="H40" i="3"/>
  <c r="H36" i="3"/>
  <c r="H34" i="3"/>
  <c r="H31" i="3"/>
  <c r="H20" i="3"/>
  <c r="H17" i="3"/>
  <c r="H15" i="3"/>
  <c r="H12" i="3"/>
  <c r="G86" i="3"/>
  <c r="G88" i="3"/>
  <c r="G84" i="3"/>
  <c r="G72" i="3"/>
  <c r="G73" i="3"/>
  <c r="G64" i="3"/>
  <c r="G62" i="3"/>
  <c r="G52" i="3"/>
  <c r="G45" i="3"/>
  <c r="G40" i="3"/>
  <c r="G36" i="3"/>
  <c r="G34" i="3"/>
  <c r="G31" i="3"/>
  <c r="H30" i="3" l="1"/>
  <c r="H11" i="3"/>
  <c r="H39" i="3"/>
  <c r="G39" i="3"/>
  <c r="G30" i="3"/>
  <c r="G20" i="3"/>
  <c r="G17" i="3"/>
  <c r="G15" i="3"/>
  <c r="G12" i="3"/>
  <c r="F86" i="3"/>
  <c r="F88" i="3"/>
  <c r="F73" i="3"/>
  <c r="F72" i="3" s="1"/>
  <c r="F84" i="3"/>
  <c r="F78" i="3" s="1"/>
  <c r="F77" i="3" s="1"/>
  <c r="F64" i="3"/>
  <c r="F62" i="3"/>
  <c r="F52" i="3"/>
  <c r="F45" i="3"/>
  <c r="F40" i="3"/>
  <c r="F36" i="3"/>
  <c r="F34" i="3"/>
  <c r="F31" i="3"/>
  <c r="F12" i="3"/>
  <c r="F20" i="3"/>
  <c r="F17" i="3"/>
  <c r="F15" i="3"/>
  <c r="E86" i="3"/>
  <c r="E88" i="3"/>
  <c r="E84" i="3"/>
  <c r="E72" i="3"/>
  <c r="E64" i="3"/>
  <c r="E62" i="3"/>
  <c r="E52" i="3"/>
  <c r="E45" i="3"/>
  <c r="E40" i="3"/>
  <c r="E36" i="3"/>
  <c r="E34" i="3"/>
  <c r="E31" i="3"/>
  <c r="D88" i="3"/>
  <c r="D86" i="3"/>
  <c r="D84" i="3"/>
  <c r="D72" i="3"/>
  <c r="D62" i="3"/>
  <c r="D52" i="3"/>
  <c r="H29" i="3" l="1"/>
  <c r="H28" i="3" s="1"/>
  <c r="E78" i="3"/>
  <c r="E77" i="3" s="1"/>
  <c r="G11" i="3"/>
  <c r="G29" i="3"/>
  <c r="F39" i="3"/>
  <c r="F30" i="3"/>
  <c r="F11" i="3"/>
  <c r="E39" i="3"/>
  <c r="E30" i="3"/>
  <c r="D78" i="3"/>
  <c r="D77" i="3" s="1"/>
  <c r="D45" i="3"/>
  <c r="D40" i="3"/>
  <c r="D36" i="3"/>
  <c r="D34" i="3"/>
  <c r="D31" i="3"/>
  <c r="E20" i="3"/>
  <c r="E17" i="3"/>
  <c r="E15" i="3"/>
  <c r="E12" i="3"/>
  <c r="D20" i="3"/>
  <c r="D17" i="3"/>
  <c r="D15" i="3"/>
  <c r="D12" i="3"/>
  <c r="F29" i="3" l="1"/>
  <c r="E29" i="3"/>
  <c r="D39" i="3"/>
  <c r="D30" i="3"/>
  <c r="D11" i="3"/>
  <c r="E11" i="3"/>
  <c r="F73" i="8"/>
  <c r="F65" i="8"/>
  <c r="F57" i="8"/>
  <c r="F52" i="8"/>
  <c r="F49" i="8"/>
  <c r="F46" i="8"/>
  <c r="F41" i="8"/>
  <c r="E73" i="8"/>
  <c r="F70" i="8"/>
  <c r="E70" i="8"/>
  <c r="E65" i="8"/>
  <c r="E57" i="8"/>
  <c r="E52" i="8"/>
  <c r="E49" i="8"/>
  <c r="E46" i="8"/>
  <c r="E41" i="8"/>
  <c r="D73" i="8"/>
  <c r="D70" i="8"/>
  <c r="D65" i="8"/>
  <c r="D57" i="8"/>
  <c r="D52" i="8"/>
  <c r="D49" i="8"/>
  <c r="D46" i="8"/>
  <c r="D41" i="8"/>
  <c r="C73" i="8"/>
  <c r="C70" i="8"/>
  <c r="C57" i="8"/>
  <c r="C52" i="8"/>
  <c r="C49" i="8"/>
  <c r="C46" i="8"/>
  <c r="C41" i="8"/>
  <c r="B70" i="8"/>
  <c r="B65" i="8"/>
  <c r="B52" i="8"/>
  <c r="B49" i="8"/>
  <c r="B46" i="8"/>
  <c r="B41" i="8"/>
  <c r="I175" i="7"/>
  <c r="I173" i="7" s="1"/>
  <c r="I125" i="7"/>
  <c r="I119" i="7"/>
  <c r="I112" i="7"/>
  <c r="I92" i="7"/>
  <c r="I90" i="7" s="1"/>
  <c r="I79" i="7"/>
  <c r="I77" i="7" s="1"/>
  <c r="I73" i="7"/>
  <c r="I43" i="7"/>
  <c r="H175" i="7"/>
  <c r="H173" i="7" s="1"/>
  <c r="H125" i="7"/>
  <c r="H119" i="7"/>
  <c r="H112" i="7"/>
  <c r="H92" i="7"/>
  <c r="H90" i="7" s="1"/>
  <c r="H77" i="7"/>
  <c r="H73" i="7"/>
  <c r="H53" i="7" s="1"/>
  <c r="H43" i="7"/>
  <c r="H8" i="7" s="1"/>
  <c r="G175" i="7"/>
  <c r="G173" i="7" s="1"/>
  <c r="G125" i="7"/>
  <c r="G119" i="7"/>
  <c r="G112" i="7"/>
  <c r="G98" i="7"/>
  <c r="D29" i="3" l="1"/>
  <c r="H96" i="7"/>
  <c r="H76" i="7" s="1"/>
  <c r="F40" i="8"/>
  <c r="E40" i="8"/>
  <c r="D40" i="8"/>
  <c r="B40" i="8"/>
  <c r="C40" i="8"/>
  <c r="I8" i="7"/>
  <c r="G96" i="7"/>
  <c r="H7" i="7"/>
  <c r="I53" i="7"/>
  <c r="G90" i="7"/>
  <c r="G79" i="7"/>
  <c r="G77" i="7" s="1"/>
  <c r="G73" i="7"/>
  <c r="G53" i="7" s="1"/>
  <c r="G43" i="7"/>
  <c r="F175" i="7"/>
  <c r="F173" i="7" s="1"/>
  <c r="F125" i="7"/>
  <c r="F96" i="7" s="1"/>
  <c r="F76" i="7" s="1"/>
  <c r="F119" i="7"/>
  <c r="F118" i="7" s="1"/>
  <c r="F112" i="7"/>
  <c r="F92" i="7"/>
  <c r="F90" i="7" s="1"/>
  <c r="F79" i="7"/>
  <c r="F77" i="7" s="1"/>
  <c r="F73" i="7"/>
  <c r="E119" i="7"/>
  <c r="E125" i="7"/>
  <c r="E98" i="7"/>
  <c r="E112" i="7"/>
  <c r="E92" i="7"/>
  <c r="E90" i="7" s="1"/>
  <c r="E79" i="7"/>
  <c r="E77" i="7" s="1"/>
  <c r="H6" i="7" l="1"/>
  <c r="I7" i="7"/>
  <c r="E96" i="7"/>
  <c r="E76" i="7" s="1"/>
  <c r="G76" i="7"/>
  <c r="F53" i="7"/>
  <c r="G7" i="7"/>
  <c r="F10" i="5"/>
  <c r="E10" i="5"/>
  <c r="D10" i="5"/>
  <c r="C10" i="5"/>
  <c r="B10" i="5"/>
  <c r="G6" i="7" l="1"/>
  <c r="F7" i="7"/>
  <c r="F6" i="7" s="1"/>
  <c r="E53" i="7"/>
  <c r="E7" i="7" l="1"/>
  <c r="E6" i="7" s="1"/>
  <c r="G77" i="3" l="1"/>
  <c r="G28" i="3" s="1"/>
  <c r="F28" i="3" l="1"/>
  <c r="D28" i="3"/>
  <c r="F37" i="10" l="1"/>
  <c r="J21" i="10"/>
  <c r="I21" i="10"/>
  <c r="H21" i="10"/>
  <c r="G21" i="10"/>
  <c r="F21" i="10"/>
  <c r="J11" i="10"/>
  <c r="I11" i="10"/>
  <c r="H11" i="10"/>
  <c r="G11" i="10"/>
  <c r="F11" i="10"/>
  <c r="J8" i="10"/>
  <c r="I8" i="10"/>
  <c r="H8" i="10"/>
  <c r="G8" i="10"/>
  <c r="F8" i="10"/>
  <c r="G37" i="10" l="1"/>
  <c r="H34" i="10" s="1"/>
  <c r="H37" i="10" s="1"/>
  <c r="I34" i="10" s="1"/>
  <c r="I14" i="10"/>
  <c r="I22" i="10" s="1"/>
  <c r="I28" i="10" s="1"/>
  <c r="I29" i="10" s="1"/>
  <c r="J14" i="10"/>
  <c r="J22" i="10" s="1"/>
  <c r="J28" i="10" s="1"/>
  <c r="J29" i="10" s="1"/>
  <c r="H14" i="10"/>
  <c r="H22" i="10" s="1"/>
  <c r="H28" i="10" s="1"/>
  <c r="H29" i="10" s="1"/>
  <c r="G14" i="10"/>
  <c r="G22" i="10" s="1"/>
  <c r="F14" i="10"/>
  <c r="F22" i="10" s="1"/>
  <c r="F29" i="10" s="1"/>
  <c r="E28" i="3"/>
  <c r="I98" i="7"/>
  <c r="I96" i="7" s="1"/>
  <c r="I76" i="7" s="1"/>
  <c r="I6" i="7" s="1"/>
  <c r="G28" i="10" l="1"/>
  <c r="G29" i="10" s="1"/>
  <c r="I36" i="10"/>
  <c r="I37" i="10"/>
  <c r="J34" i="10"/>
  <c r="J37" i="10"/>
</calcChain>
</file>

<file path=xl/sharedStrings.xml><?xml version="1.0" encoding="utf-8"?>
<sst xmlns="http://schemas.openxmlformats.org/spreadsheetml/2006/main" count="449" uniqueCount="261">
  <si>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</si>
  <si>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</si>
  <si>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</si>
  <si>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</si>
  <si>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</si>
  <si>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</si>
  <si>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</si>
  <si>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</si>
  <si>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</si>
  <si>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</si>
  <si>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</si>
  <si>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</si>
  <si>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</si>
  <si>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</si>
  <si>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</si>
  <si>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</si>
  <si>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</si>
  <si>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</si>
  <si>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</si>
  <si>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</si>
  <si>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</si>
  <si>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</si>
  <si>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</si>
  <si>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PROGRAM xxxx</t>
  </si>
  <si>
    <t>NAZIV PROGRAMA</t>
  </si>
  <si>
    <t>Izvor financiranja xx</t>
  </si>
  <si>
    <t>Naziv izvora financiranja</t>
  </si>
  <si>
    <t>Kapitalni projekt Kxxxxxx</t>
  </si>
  <si>
    <t>NAZIV KAPITALNOG PROJEKTA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</si>
  <si>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</si>
  <si>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</si>
  <si>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</si>
  <si>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</si>
  <si>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</si>
  <si>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</si>
  <si>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</si>
  <si>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</si>
  <si>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</si>
  <si>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</si>
  <si>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</si>
  <si>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</si>
  <si>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</si>
  <si>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</si>
  <si>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</si>
  <si>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</si>
  <si>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</si>
  <si>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</si>
  <si>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</si>
  <si>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</si>
  <si>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 xml:space="preserve">  52 Ostale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</si>
  <si>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</si>
  <si>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</si>
  <si>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</si>
  <si>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</si>
  <si>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</si>
  <si>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</si>
  <si>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</si>
  <si>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</si>
  <si>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</si>
  <si>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</si>
  <si>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</si>
  <si>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</si>
  <si>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</si>
  <si>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</si>
  <si>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</si>
  <si>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</si>
  <si>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</si>
  <si>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</si>
  <si>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</si>
  <si>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</si>
  <si>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</si>
  <si>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po posebnim propisima</t>
  </si>
  <si>
    <t>Prihodi od prodaje proizvoda i robe te pruženih usluga i prihod donacija</t>
  </si>
  <si>
    <t>Rashodi za dodatna ulaganja na nefinancijskoj imovini</t>
  </si>
  <si>
    <t>Financijski rashodi</t>
  </si>
  <si>
    <t xml:space="preserve">  41 prihodi za pos. namjene</t>
  </si>
  <si>
    <t xml:space="preserve">  51 MZO plaće</t>
  </si>
  <si>
    <t>53 JLS</t>
  </si>
  <si>
    <t xml:space="preserve">  53 JLS</t>
  </si>
  <si>
    <t xml:space="preserve">   61 Tekuće donacije</t>
  </si>
  <si>
    <t xml:space="preserve">  451 F.P. i d.udio u p.na doh</t>
  </si>
  <si>
    <t>41 Prihodi za pos.namjene</t>
  </si>
  <si>
    <t xml:space="preserve">    41 Prihodi za pos.namj.</t>
  </si>
  <si>
    <t xml:space="preserve">51 MZO Plaće </t>
  </si>
  <si>
    <t xml:space="preserve">     51 MZO</t>
  </si>
  <si>
    <t xml:space="preserve">     53 JLS</t>
  </si>
  <si>
    <t>61 Tekuće donacije</t>
  </si>
  <si>
    <t xml:space="preserve">     61 Tekuće donacije</t>
  </si>
  <si>
    <t>451 F.P. i d.udio u p.na doh.</t>
  </si>
  <si>
    <t xml:space="preserve">      F.P.i d.udio u p.na d.</t>
  </si>
  <si>
    <t>HZZ</t>
  </si>
  <si>
    <t>09 Obrazovanje</t>
  </si>
  <si>
    <t>092 Srednjoškolsko obrazovanje</t>
  </si>
  <si>
    <t>PROGRAM 2204</t>
  </si>
  <si>
    <t>Srednje školstvo standard</t>
  </si>
  <si>
    <t>Aktivnost A 030-05-00-2204-01</t>
  </si>
  <si>
    <t>Djelatnost srednjih škola</t>
  </si>
  <si>
    <t>Izvor financiranja 451</t>
  </si>
  <si>
    <t>Rashodi za nabavu nefinacijske imovine</t>
  </si>
  <si>
    <t>Aktivnost A 030-05-00-2204-07</t>
  </si>
  <si>
    <t>Administracija i upravljanje</t>
  </si>
  <si>
    <t>Izvor financiranja 51</t>
  </si>
  <si>
    <t>MZO-Plaće</t>
  </si>
  <si>
    <t>PROGRAM 2205</t>
  </si>
  <si>
    <t>Srednje školstvo iznad standarda</t>
  </si>
  <si>
    <t>Aktivnost A 030-05-00-2205-01</t>
  </si>
  <si>
    <t>Javne potrebe u prosvjeti</t>
  </si>
  <si>
    <t>Izvor financiranja 11</t>
  </si>
  <si>
    <t>Opći prihodi i primici- ZŽ</t>
  </si>
  <si>
    <t>Aktivnost A 030-05-00-2205-09</t>
  </si>
  <si>
    <t>Obrazovanje odraslih</t>
  </si>
  <si>
    <t>Izvor financiranja 53</t>
  </si>
  <si>
    <t>Proračun JLS</t>
  </si>
  <si>
    <t>Aktivnost A 030-05-00-2205-12</t>
  </si>
  <si>
    <t>Podizanje kvalitete i standarda u školstvu</t>
  </si>
  <si>
    <t>Izvor financiranja 31</t>
  </si>
  <si>
    <t>Vlastiti prihodi</t>
  </si>
  <si>
    <t>Izvor financiranja 41</t>
  </si>
  <si>
    <t>Proihodi za posebne namjene</t>
  </si>
  <si>
    <t>Izvor financiranja 61</t>
  </si>
  <si>
    <t>Tekuće donacije</t>
  </si>
  <si>
    <t xml:space="preserve">Izvor financiranja 53 </t>
  </si>
  <si>
    <t>Ostali rashodi</t>
  </si>
  <si>
    <t>Aktivnost A 030-05-00-4302-52</t>
  </si>
  <si>
    <t>Projekt potpore za pripravništvo</t>
  </si>
  <si>
    <t>Izvor financiranja 57</t>
  </si>
  <si>
    <t>SŠ BARTULA KAŠIĆA, PAG</t>
  </si>
  <si>
    <t>Pomoći od izvanproračunskih korisnika</t>
  </si>
  <si>
    <t>Pomoći oproračunskim korisnicima iz proračuna koji im nije nadležan</t>
  </si>
  <si>
    <t>Sufinaciranje cijene usluge</t>
  </si>
  <si>
    <t>Donacije od pravnih i fizičkih osoba</t>
  </si>
  <si>
    <t>Prihod iz nadležnog proračuna za financiranje rashoda za nabavu nefinancijske imovine</t>
  </si>
  <si>
    <t>Prihodi iz nadležnog proračuna za financiranje rashoda poslovanja</t>
  </si>
  <si>
    <t>Plaće</t>
  </si>
  <si>
    <t>Plaće za redovan rad</t>
  </si>
  <si>
    <t>Plaće po sudskim presudama</t>
  </si>
  <si>
    <t>Ostali rashodi za zaposlene</t>
  </si>
  <si>
    <t>Doprinosi na plaće</t>
  </si>
  <si>
    <t>Doprinosi za obvezno zdravstveno osiguranje</t>
  </si>
  <si>
    <t>Dop.za obv.osig.u sluč. nezaposlenosti</t>
  </si>
  <si>
    <t>Naknade troškova zaposlenima</t>
  </si>
  <si>
    <t>Službena putovanja</t>
  </si>
  <si>
    <t>Naknade za prijevoz i rad na terenu</t>
  </si>
  <si>
    <t>Stručno usavršavanje</t>
  </si>
  <si>
    <t>Ostale naknade troškova zaposlenima</t>
  </si>
  <si>
    <t>Rashodi za materijal i energiju</t>
  </si>
  <si>
    <t>Uredski materijal</t>
  </si>
  <si>
    <t>Materijal i sirovine</t>
  </si>
  <si>
    <t>Energija</t>
  </si>
  <si>
    <t>Mater.i djel.za tek.inv.održavanje</t>
  </si>
  <si>
    <t>Sitni inventar</t>
  </si>
  <si>
    <t>Službena, radna i zaštitna odječa</t>
  </si>
  <si>
    <t>Rashodi za usluge</t>
  </si>
  <si>
    <t>Usluge telefona, pošte i prij.</t>
  </si>
  <si>
    <t>Usl.tek.inv.održavanja</t>
  </si>
  <si>
    <t>Usl.promidžbe i informiranja</t>
  </si>
  <si>
    <t>Komunalne usluge</t>
  </si>
  <si>
    <t>Zakupnine i najaqmnine</t>
  </si>
  <si>
    <t>Zdravstvene i veterinar.usluge</t>
  </si>
  <si>
    <t>Intelektualne i osobne usluge</t>
  </si>
  <si>
    <t>Računalne usluge</t>
  </si>
  <si>
    <t>Ostale usluge</t>
  </si>
  <si>
    <t>Naknade troš.osobama izvan rad.odnosa</t>
  </si>
  <si>
    <t xml:space="preserve">Ostali bnespomenuti rashodi poslovanja </t>
  </si>
  <si>
    <t>Nak.za rad predst.i izvr.tijela</t>
  </si>
  <si>
    <t>Premije osiguranja</t>
  </si>
  <si>
    <t>Reprezentacija</t>
  </si>
  <si>
    <t>Članarine</t>
  </si>
  <si>
    <t>Pristojbe i naknade</t>
  </si>
  <si>
    <t>Troškovi sudskih postupaka</t>
  </si>
  <si>
    <t>Ostali nesp.rash.poslovanja</t>
  </si>
  <si>
    <t>Zatezne kamate</t>
  </si>
  <si>
    <t>Ostali financijski rashodi</t>
  </si>
  <si>
    <t>Postrojenja i oprema</t>
  </si>
  <si>
    <t>Uredska oprema i namještaj</t>
  </si>
  <si>
    <t>Komunikacijska oprema</t>
  </si>
  <si>
    <t>Oprema za održ.i zaštitu</t>
  </si>
  <si>
    <t>Knjige</t>
  </si>
  <si>
    <t>Knjige u knjižnicama</t>
  </si>
  <si>
    <t>Nematerijalna proizv.imovina</t>
  </si>
  <si>
    <t>Ost.nemat.proizv.imovina</t>
  </si>
  <si>
    <t>Dodatna ulag.na građ.objektima</t>
  </si>
  <si>
    <t>Naknade za prijevoz s posla na posao</t>
  </si>
  <si>
    <t>Seminari</t>
  </si>
  <si>
    <t>Nak.za kor.priv.auta u sl.svrhe</t>
  </si>
  <si>
    <t>Električna energija</t>
  </si>
  <si>
    <t>Plin</t>
  </si>
  <si>
    <t>Motorni benzin</t>
  </si>
  <si>
    <t>Mater.i dijel.za tek.inv.održavanje</t>
  </si>
  <si>
    <t>Službena, radna i zaštitna odjeća</t>
  </si>
  <si>
    <t>Usluge telefona, pošte i pr.</t>
  </si>
  <si>
    <t>Tisak</t>
  </si>
  <si>
    <t>Zakupnine i najamnine</t>
  </si>
  <si>
    <t>Zdravstveni pregledi</t>
  </si>
  <si>
    <t>Intelektualne usluge</t>
  </si>
  <si>
    <t>Ostali nespomenuti rashodi poslovanja</t>
  </si>
  <si>
    <t>Upravne i administr.pristojbe</t>
  </si>
  <si>
    <t>Ostali nesp.ras.poslovanja</t>
  </si>
  <si>
    <t>Upravne i administrativne pristojbe</t>
  </si>
  <si>
    <t>Doprza obv.zdr.osiguranje</t>
  </si>
  <si>
    <t>Ostali rash.za zaposlene</t>
  </si>
  <si>
    <t>Osrtali nesp ras.poslovanja</t>
  </si>
  <si>
    <t>Namirnice</t>
  </si>
  <si>
    <t>Ostale nesp.usluge</t>
  </si>
  <si>
    <t>Ostale naknade tr.zaposlenima</t>
  </si>
  <si>
    <t>Trošak sudskog poszupka</t>
  </si>
  <si>
    <t>Nak.osobama izvan rad.odnosa</t>
  </si>
  <si>
    <t>Grafičke i tiskarske usluge</t>
  </si>
  <si>
    <t>Ostali nesp rash.poslovnja</t>
  </si>
  <si>
    <t>Dnevnice za sl.put u inozemstvo</t>
  </si>
  <si>
    <t>Projekcija proračuna
za 2027.</t>
  </si>
  <si>
    <t>Projekcija 
za 2027.</t>
  </si>
  <si>
    <t>Uređaji strojevi i opr.za os.nam.</t>
  </si>
  <si>
    <t>Ostale tekuće donacije</t>
  </si>
  <si>
    <t>K2204-02 Opremenje poslovnih prostorija</t>
  </si>
  <si>
    <t>T2204-04 Hitne intervencije u školama</t>
  </si>
  <si>
    <t>Uređaji strojevi i oprema za ostale namjene</t>
  </si>
  <si>
    <t>Ostala nematerijalna proizv.oprema</t>
  </si>
  <si>
    <t>Novč.nak.zbog nezap.osoba s inv.</t>
  </si>
  <si>
    <t>Dop.za obv.osig.u sl.nezap.</t>
  </si>
  <si>
    <t>Aktivnost A2205-22</t>
  </si>
  <si>
    <t>natjecanja i smotre u SŠ</t>
  </si>
  <si>
    <t>Aktivnost T2205-38</t>
  </si>
  <si>
    <t xml:space="preserve">Pag na meniju II.faza </t>
  </si>
  <si>
    <t>Ministarstvo turizma</t>
  </si>
  <si>
    <t>Nak.za kor.os.auta u sl.svrhe</t>
  </si>
  <si>
    <t>Ostale usl.promid.i informiranja</t>
  </si>
  <si>
    <t>Ostale intelektualne usluge</t>
  </si>
  <si>
    <t>ostale pristojbe i naknade</t>
  </si>
  <si>
    <t>Oprema</t>
  </si>
  <si>
    <t>Dnevnice za sl.put u zemlji</t>
  </si>
  <si>
    <t>Izvršenje 2024.*</t>
  </si>
  <si>
    <t>Plan 2025.</t>
  </si>
  <si>
    <t>Proračun za 2026.</t>
  </si>
  <si>
    <t>Projekcija proračuna
za 2028.</t>
  </si>
  <si>
    <t>Izvršenje 2024.</t>
  </si>
  <si>
    <t>Plan za 2026.</t>
  </si>
  <si>
    <t>Projekcija 
za 2028.</t>
  </si>
  <si>
    <t>FINANCIJSKI PLAN PRORAČUNSKOG KORISNIKA JEDINICE LOKALNE I PODRUČNE (REGIONALNE) SAMOUPRAVE 
ZA 2026. I PROJEKCIJA ZA 2027. I 2028. GODINU</t>
  </si>
  <si>
    <t>Dodatna ulaganja na građ.objektima</t>
  </si>
  <si>
    <t>usluge prom.i informiranja</t>
  </si>
  <si>
    <t>Aktivnost A2205-41 Program potencijali zajednice</t>
  </si>
  <si>
    <t xml:space="preserve">Izvor financiranja 61 </t>
  </si>
  <si>
    <t>Program potencijali zajednice</t>
  </si>
  <si>
    <t>Nacionalna zaklada za razvoj civilnog društva</t>
  </si>
  <si>
    <t>dnevnice</t>
  </si>
  <si>
    <t>usluge tek.inv.održavanja</t>
  </si>
  <si>
    <t>računala i računalna oprema</t>
  </si>
  <si>
    <t>Rashodi za nabavu nef.imovine</t>
  </si>
  <si>
    <t>naknada za smještaj</t>
  </si>
  <si>
    <t>AktivnostT2205-43</t>
  </si>
  <si>
    <t>Na kraju posoli s malo cukra</t>
  </si>
  <si>
    <t>nak.za kor.osobnog auta u ss</t>
  </si>
  <si>
    <t>namirnice</t>
  </si>
  <si>
    <t>ugovor o djelu</t>
  </si>
  <si>
    <t>ostale nespomenute usluge</t>
  </si>
  <si>
    <t>film i izrada fotografija</t>
  </si>
  <si>
    <t>pristojbe</t>
  </si>
  <si>
    <t>oprema za ostale namjene</t>
  </si>
  <si>
    <t>ostale usluge</t>
  </si>
  <si>
    <t>F.P. i dod.udio u p.na dohodak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</si>
</sst>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left" vertical="center"/>
    </xf>
    <xf numFmtId="4" fontId="6" fillId="0" borderId="3" xfId="0" applyNumberFormat="1" applyFont="1" applyFill="1" applyBorder="1" applyAlignment="1" applyProtection="1">
      <alignment horizontal="right" vertical="center" wrapText="1"/>
    </xf>
    <xf numFmtId="4" fontId="6" fillId="0" borderId="4" xfId="0" applyNumberFormat="1" applyFont="1" applyFill="1" applyBorder="1" applyAlignment="1" applyProtection="1">
      <alignment horizontal="righ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4" fontId="6" fillId="0" borderId="4" xfId="0" applyNumberFormat="1" applyFont="1" applyFill="1" applyBorder="1" applyAlignment="1" applyProtection="1">
      <alignment horizontal="center" vertical="center" wrapText="1"/>
    </xf>
    <xf numFmtId="0" fontId="21" fillId="2" borderId="3" xfId="0" quotePrefix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 applyProtection="1">
      <alignment horizontal="right" wrapText="1"/>
    </xf>
    <xf numFmtId="0" fontId="22" fillId="0" borderId="2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23" fillId="2" borderId="1" xfId="0" applyNumberFormat="1" applyFont="1" applyFill="1" applyBorder="1" applyAlignment="1" applyProtection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3" fillId="2" borderId="4" xfId="0" applyNumberFormat="1" applyFont="1" applyFill="1" applyBorder="1" applyAlignment="1" applyProtection="1">
      <alignment horizontal="center" vertical="center" wrapText="1"/>
    </xf>
    <xf numFmtId="4" fontId="23" fillId="2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" fontId="23" fillId="2" borderId="3" xfId="0" applyNumberFormat="1" applyFont="1" applyFill="1" applyBorder="1" applyAlignment="1" applyProtection="1">
      <alignment horizontal="center" vertical="center" wrapText="1"/>
    </xf>
    <xf numFmtId="2" fontId="3" fillId="2" borderId="4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>
      <alignment horizontal="right"/>
    </xf>
    <xf numFmtId="2" fontId="3" fillId="2" borderId="3" xfId="0" applyNumberFormat="1" applyFont="1" applyFill="1" applyBorder="1" applyAlignment="1" applyProtection="1">
      <alignment horizontal="right" wrapText="1"/>
    </xf>
    <xf numFmtId="2" fontId="6" fillId="2" borderId="3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7" fillId="2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1" fillId="0" borderId="0" xfId="0" applyFont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0" fillId="0" borderId="0" xfId="0" applyFont="1"/>
    <xf numFmtId="0" fontId="24" fillId="2" borderId="4" xfId="0" applyNumberFormat="1" applyFont="1" applyFill="1" applyBorder="1" applyAlignment="1" applyProtection="1">
      <alignment horizontal="left" vertical="center" wrapText="1"/>
    </xf>
    <xf numFmtId="4" fontId="24" fillId="2" borderId="4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 applyProtection="1">
      <alignment horizontal="right" wrapText="1"/>
    </xf>
    <xf numFmtId="0" fontId="25" fillId="0" borderId="0" xfId="0" applyFont="1"/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4" fontId="9" fillId="4" borderId="3" xfId="0" applyNumberFormat="1" applyFont="1" applyFill="1" applyBorder="1" applyAlignment="1" applyProtection="1">
      <alignment horizontal="right" wrapText="1"/>
    </xf>
    <xf numFmtId="4" fontId="6" fillId="3" borderId="3" xfId="0" quotePrefix="1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>
      <alignment horizontal="left"/>
    </xf>
    <xf numFmtId="4" fontId="6" fillId="2" borderId="3" xfId="0" applyNumberFormat="1" applyFont="1" applyFill="1" applyBorder="1" applyAlignment="1">
      <alignment horizontal="left"/>
    </xf>
    <xf numFmtId="4" fontId="6" fillId="2" borderId="3" xfId="0" applyNumberFormat="1" applyFont="1" applyFill="1" applyBorder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0" fontId="1" fillId="0" borderId="4" xfId="0" applyFont="1" applyBorder="1" applyAlignment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 indent="1"/>
    </xf>
    <xf numFmtId="0" fontId="6" fillId="2" borderId="4" xfId="0" applyNumberFormat="1" applyFont="1" applyFill="1" applyBorder="1" applyAlignment="1" applyProtection="1">
      <alignment horizontal="left" vertical="center" wrapText="1" inden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16" fillId="2" borderId="1" xfId="0" applyNumberFormat="1" applyFont="1" applyFill="1" applyBorder="1" applyAlignment="1" applyProtection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4" xfId="0" applyFont="1" applyBorder="1" applyAlignment="1">
      <alignment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24" fillId="2" borderId="1" xfId="0" applyNumberFormat="1" applyFont="1" applyFill="1" applyBorder="1" applyAlignment="1" applyProtection="1">
      <alignment vertical="center" wrapText="1"/>
    </xf>
    <xf numFmtId="0" fontId="25" fillId="0" borderId="2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opLeftCell="A19" workbookViewId="0">
      <selection activeCell="I4" sqref="I4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75" t="s">
        <v>238</v>
      </c>
      <c r="B1" s="175"/>
      <c r="C1" s="175"/>
      <c r="D1" s="175"/>
      <c r="E1" s="175"/>
      <c r="F1" s="175"/>
      <c r="G1" s="175"/>
      <c r="H1" s="175"/>
      <c r="I1" s="175"/>
      <c r="J1" s="175"/>
    </row>
    <row r="2" spans="1:10" ht="18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175" t="s">
        <v>17</v>
      </c>
      <c r="B3" s="175"/>
      <c r="C3" s="175"/>
      <c r="D3" s="175"/>
      <c r="E3" s="175"/>
      <c r="F3" s="175"/>
      <c r="G3" s="175"/>
      <c r="H3" s="175"/>
      <c r="I3" s="188"/>
      <c r="J3" s="188"/>
    </row>
    <row r="4" spans="1:10" ht="18" x14ac:dyDescent="0.25">
      <c r="A4" s="194" t="s">
        <v>126</v>
      </c>
      <c r="B4" s="195"/>
      <c r="C4" s="195"/>
      <c r="D4" s="195"/>
      <c r="E4" s="195"/>
      <c r="F4" s="25"/>
      <c r="G4" s="25"/>
      <c r="H4" s="25"/>
      <c r="I4" s="5"/>
      <c r="J4" s="5"/>
    </row>
    <row r="5" spans="1:10" ht="15.75" x14ac:dyDescent="0.25">
      <c r="A5" s="175" t="s">
        <v>29</v>
      </c>
      <c r="B5" s="176"/>
      <c r="C5" s="176"/>
      <c r="D5" s="176"/>
      <c r="E5" s="176"/>
      <c r="F5" s="176"/>
      <c r="G5" s="176"/>
      <c r="H5" s="176"/>
      <c r="I5" s="176"/>
      <c r="J5" s="176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5" t="s">
        <v>35</v>
      </c>
    </row>
    <row r="7" spans="1:10" ht="25.5" x14ac:dyDescent="0.25">
      <c r="A7" s="31"/>
      <c r="B7" s="32"/>
      <c r="C7" s="32"/>
      <c r="D7" s="33"/>
      <c r="E7" s="34"/>
      <c r="F7" s="3" t="s">
        <v>231</v>
      </c>
      <c r="G7" s="3" t="s">
        <v>232</v>
      </c>
      <c r="H7" s="3" t="s">
        <v>233</v>
      </c>
      <c r="I7" s="3" t="s">
        <v>210</v>
      </c>
      <c r="J7" s="3" t="s">
        <v>234</v>
      </c>
    </row>
    <row r="8" spans="1:10" x14ac:dyDescent="0.25">
      <c r="A8" s="180" t="s">
        <v>0</v>
      </c>
      <c r="B8" s="174"/>
      <c r="C8" s="174"/>
      <c r="D8" s="174"/>
      <c r="E8" s="189"/>
      <c r="F8" s="94">
        <f>F9+F10</f>
        <v>803138.92</v>
      </c>
      <c r="G8" s="94">
        <f t="shared" ref="G8:J8" si="0">G9+G10</f>
        <v>914348.98</v>
      </c>
      <c r="H8" s="94">
        <f t="shared" si="0"/>
        <v>843777.44</v>
      </c>
      <c r="I8" s="94">
        <f t="shared" si="0"/>
        <v>843777.44</v>
      </c>
      <c r="J8" s="94">
        <f t="shared" si="0"/>
        <v>856434.1</v>
      </c>
    </row>
    <row r="9" spans="1:10" x14ac:dyDescent="0.25">
      <c r="A9" s="190" t="s">
        <v>37</v>
      </c>
      <c r="B9" s="191"/>
      <c r="C9" s="191"/>
      <c r="D9" s="191"/>
      <c r="E9" s="187"/>
      <c r="F9" s="95">
        <v>803138.92</v>
      </c>
      <c r="G9" s="95">
        <v>914348.98</v>
      </c>
      <c r="H9" s="95">
        <v>843777.44</v>
      </c>
      <c r="I9" s="95">
        <v>843777.44</v>
      </c>
      <c r="J9" s="95">
        <v>856434.1</v>
      </c>
    </row>
    <row r="10" spans="1:10" x14ac:dyDescent="0.25">
      <c r="A10" s="192" t="s">
        <v>38</v>
      </c>
      <c r="B10" s="187"/>
      <c r="C10" s="187"/>
      <c r="D10" s="187"/>
      <c r="E10" s="187"/>
      <c r="F10" s="95">
        <v>0</v>
      </c>
      <c r="G10" s="95">
        <v>0</v>
      </c>
      <c r="H10" s="95">
        <v>0</v>
      </c>
      <c r="I10" s="95">
        <v>0</v>
      </c>
      <c r="J10" s="95">
        <v>0</v>
      </c>
    </row>
    <row r="11" spans="1:10" x14ac:dyDescent="0.25">
      <c r="A11" s="36" t="s">
        <v>1</v>
      </c>
      <c r="B11" s="45"/>
      <c r="C11" s="45"/>
      <c r="D11" s="45"/>
      <c r="E11" s="45"/>
      <c r="F11" s="94">
        <f>F12+F13</f>
        <v>800206.97</v>
      </c>
      <c r="G11" s="94">
        <f t="shared" ref="G11:J11" si="1">G12+G13</f>
        <v>933550.08000000007</v>
      </c>
      <c r="H11" s="94">
        <f t="shared" si="1"/>
        <v>851576.02</v>
      </c>
      <c r="I11" s="94">
        <f t="shared" si="1"/>
        <v>843777.44</v>
      </c>
      <c r="J11" s="94">
        <f t="shared" si="1"/>
        <v>856434.1</v>
      </c>
    </row>
    <row r="12" spans="1:10" x14ac:dyDescent="0.25">
      <c r="A12" s="193" t="s">
        <v>39</v>
      </c>
      <c r="B12" s="191"/>
      <c r="C12" s="191"/>
      <c r="D12" s="191"/>
      <c r="E12" s="191"/>
      <c r="F12" s="95">
        <v>666633.72</v>
      </c>
      <c r="G12" s="95">
        <v>878328.55</v>
      </c>
      <c r="H12" s="95">
        <v>851576.02</v>
      </c>
      <c r="I12" s="95">
        <v>843777.44</v>
      </c>
      <c r="J12" s="96">
        <v>856434.1</v>
      </c>
    </row>
    <row r="13" spans="1:10" x14ac:dyDescent="0.25">
      <c r="A13" s="186" t="s">
        <v>40</v>
      </c>
      <c r="B13" s="187"/>
      <c r="C13" s="187"/>
      <c r="D13" s="187"/>
      <c r="E13" s="187"/>
      <c r="F13" s="97">
        <v>133573.25</v>
      </c>
      <c r="G13" s="97">
        <v>55221.53</v>
      </c>
      <c r="H13" s="97">
        <v>0</v>
      </c>
      <c r="I13" s="97">
        <v>0</v>
      </c>
      <c r="J13" s="96">
        <v>0</v>
      </c>
    </row>
    <row r="14" spans="1:10" x14ac:dyDescent="0.25">
      <c r="A14" s="173" t="s">
        <v>63</v>
      </c>
      <c r="B14" s="174"/>
      <c r="C14" s="174"/>
      <c r="D14" s="174"/>
      <c r="E14" s="174"/>
      <c r="F14" s="94">
        <f>F8-F11</f>
        <v>2931.9500000000698</v>
      </c>
      <c r="G14" s="94">
        <f t="shared" ref="G14:J14" si="2">G8-G11</f>
        <v>-19201.100000000093</v>
      </c>
      <c r="H14" s="94">
        <f t="shared" si="2"/>
        <v>-7798.5800000000745</v>
      </c>
      <c r="I14" s="94">
        <f t="shared" si="2"/>
        <v>0</v>
      </c>
      <c r="J14" s="94">
        <f t="shared" si="2"/>
        <v>0</v>
      </c>
    </row>
    <row r="15" spans="1:10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75" x14ac:dyDescent="0.25">
      <c r="A16" s="175" t="s">
        <v>30</v>
      </c>
      <c r="B16" s="176"/>
      <c r="C16" s="176"/>
      <c r="D16" s="176"/>
      <c r="E16" s="176"/>
      <c r="F16" s="176"/>
      <c r="G16" s="176"/>
      <c r="H16" s="176"/>
      <c r="I16" s="176"/>
      <c r="J16" s="176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5.5" x14ac:dyDescent="0.25">
      <c r="A18" s="31"/>
      <c r="B18" s="32"/>
      <c r="C18" s="32"/>
      <c r="D18" s="33"/>
      <c r="E18" s="34"/>
      <c r="F18" s="3" t="s">
        <v>231</v>
      </c>
      <c r="G18" s="3" t="s">
        <v>232</v>
      </c>
      <c r="H18" s="3" t="s">
        <v>233</v>
      </c>
      <c r="I18" s="3" t="s">
        <v>210</v>
      </c>
      <c r="J18" s="3" t="s">
        <v>234</v>
      </c>
    </row>
    <row r="19" spans="1:10" x14ac:dyDescent="0.25">
      <c r="A19" s="186" t="s">
        <v>41</v>
      </c>
      <c r="B19" s="187"/>
      <c r="C19" s="187"/>
      <c r="D19" s="187"/>
      <c r="E19" s="187"/>
      <c r="F19" s="97">
        <v>0</v>
      </c>
      <c r="G19" s="97">
        <v>0</v>
      </c>
      <c r="H19" s="97">
        <v>0</v>
      </c>
      <c r="I19" s="97"/>
      <c r="J19" s="96"/>
    </row>
    <row r="20" spans="1:10" x14ac:dyDescent="0.25">
      <c r="A20" s="186" t="s">
        <v>42</v>
      </c>
      <c r="B20" s="187"/>
      <c r="C20" s="187"/>
      <c r="D20" s="187"/>
      <c r="E20" s="187"/>
      <c r="F20" s="97">
        <v>0</v>
      </c>
      <c r="G20" s="97">
        <v>0</v>
      </c>
      <c r="H20" s="97"/>
      <c r="I20" s="97"/>
      <c r="J20" s="96"/>
    </row>
    <row r="21" spans="1:10" x14ac:dyDescent="0.25">
      <c r="A21" s="173" t="s">
        <v>2</v>
      </c>
      <c r="B21" s="174"/>
      <c r="C21" s="174"/>
      <c r="D21" s="174"/>
      <c r="E21" s="174"/>
      <c r="F21" s="94">
        <f>F19-F20</f>
        <v>0</v>
      </c>
      <c r="G21" s="94">
        <f t="shared" ref="G21:J21" si="3">G19-G20</f>
        <v>0</v>
      </c>
      <c r="H21" s="94">
        <f t="shared" si="3"/>
        <v>0</v>
      </c>
      <c r="I21" s="94">
        <f t="shared" si="3"/>
        <v>0</v>
      </c>
      <c r="J21" s="94">
        <f t="shared" si="3"/>
        <v>0</v>
      </c>
    </row>
    <row r="22" spans="1:10" x14ac:dyDescent="0.25">
      <c r="A22" s="173" t="s">
        <v>64</v>
      </c>
      <c r="B22" s="174"/>
      <c r="C22" s="174"/>
      <c r="D22" s="174"/>
      <c r="E22" s="174"/>
      <c r="F22" s="94">
        <f>F14+F21</f>
        <v>2931.9500000000698</v>
      </c>
      <c r="G22" s="94">
        <f t="shared" ref="G22:J22" si="4">G14+G21</f>
        <v>-19201.100000000093</v>
      </c>
      <c r="H22" s="94">
        <f t="shared" si="4"/>
        <v>-7798.5800000000745</v>
      </c>
      <c r="I22" s="94">
        <f t="shared" si="4"/>
        <v>0</v>
      </c>
      <c r="J22" s="94">
        <f t="shared" si="4"/>
        <v>0</v>
      </c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175" t="s">
        <v>65</v>
      </c>
      <c r="B24" s="176"/>
      <c r="C24" s="176"/>
      <c r="D24" s="176"/>
      <c r="E24" s="176"/>
      <c r="F24" s="176"/>
      <c r="G24" s="176"/>
      <c r="H24" s="176"/>
      <c r="I24" s="176"/>
      <c r="J24" s="176"/>
    </row>
    <row r="25" spans="1:10" ht="15.75" x14ac:dyDescent="0.25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25.5" x14ac:dyDescent="0.25">
      <c r="A26" s="31"/>
      <c r="B26" s="32"/>
      <c r="C26" s="32"/>
      <c r="D26" s="33"/>
      <c r="E26" s="34"/>
      <c r="F26" s="3" t="s">
        <v>231</v>
      </c>
      <c r="G26" s="3" t="s">
        <v>232</v>
      </c>
      <c r="H26" s="3" t="s">
        <v>233</v>
      </c>
      <c r="I26" s="3" t="s">
        <v>210</v>
      </c>
      <c r="J26" s="3" t="s">
        <v>234</v>
      </c>
    </row>
    <row r="27" spans="1:10" ht="15" customHeight="1" x14ac:dyDescent="0.25">
      <c r="A27" s="177" t="s">
        <v>66</v>
      </c>
      <c r="B27" s="178"/>
      <c r="C27" s="178"/>
      <c r="D27" s="178"/>
      <c r="E27" s="179"/>
      <c r="F27" s="100">
        <v>16341.68</v>
      </c>
      <c r="G27" s="100">
        <v>19201.099999999999</v>
      </c>
      <c r="H27" s="100">
        <v>7798.58</v>
      </c>
      <c r="I27" s="100">
        <v>0</v>
      </c>
      <c r="J27" s="150">
        <v>0</v>
      </c>
    </row>
    <row r="28" spans="1:10" ht="15" customHeight="1" x14ac:dyDescent="0.25">
      <c r="A28" s="173" t="s">
        <v>67</v>
      </c>
      <c r="B28" s="174"/>
      <c r="C28" s="174"/>
      <c r="D28" s="174"/>
      <c r="E28" s="174"/>
      <c r="F28" s="98">
        <v>19273.63</v>
      </c>
      <c r="G28" s="98">
        <f>G22+G27</f>
        <v>-9.4587448984384537E-11</v>
      </c>
      <c r="H28" s="98">
        <f>H22+H27</f>
        <v>-7.4578565545380116E-11</v>
      </c>
      <c r="I28" s="98">
        <f>I22+I27</f>
        <v>0</v>
      </c>
      <c r="J28" s="99">
        <f>J22+J27</f>
        <v>0</v>
      </c>
    </row>
    <row r="29" spans="1:10" ht="45" customHeight="1" x14ac:dyDescent="0.25">
      <c r="A29" s="180" t="s">
        <v>68</v>
      </c>
      <c r="B29" s="181"/>
      <c r="C29" s="181"/>
      <c r="D29" s="181"/>
      <c r="E29" s="182"/>
      <c r="F29" s="98">
        <f>SUM(F14+F21+F27-F28)</f>
        <v>6.9121597334742546E-11</v>
      </c>
      <c r="G29" s="98">
        <f>G14+G21+G27-G28</f>
        <v>0</v>
      </c>
      <c r="H29" s="98">
        <f>H14+H21+H27-H28</f>
        <v>0</v>
      </c>
      <c r="I29" s="98">
        <f>I14+I21+I27-I28</f>
        <v>0</v>
      </c>
      <c r="J29" s="99">
        <f>J14+J21+J27-J28</f>
        <v>0</v>
      </c>
    </row>
    <row r="30" spans="1:10" ht="15.75" x14ac:dyDescent="0.25">
      <c r="A30" s="46"/>
      <c r="B30" s="47"/>
      <c r="C30" s="47"/>
      <c r="D30" s="47"/>
      <c r="E30" s="47"/>
      <c r="F30" s="47"/>
      <c r="G30" s="47"/>
      <c r="H30" s="47"/>
      <c r="I30" s="47"/>
      <c r="J30" s="47"/>
    </row>
    <row r="31" spans="1:10" ht="15.75" x14ac:dyDescent="0.25">
      <c r="A31" s="183" t="s">
        <v>62</v>
      </c>
      <c r="B31" s="183"/>
      <c r="C31" s="183"/>
      <c r="D31" s="183"/>
      <c r="E31" s="183"/>
      <c r="F31" s="183"/>
      <c r="G31" s="183"/>
      <c r="H31" s="183"/>
      <c r="I31" s="183"/>
      <c r="J31" s="183"/>
    </row>
    <row r="32" spans="1:10" ht="18" x14ac:dyDescent="0.25">
      <c r="A32" s="48"/>
      <c r="B32" s="49"/>
      <c r="C32" s="49"/>
      <c r="D32" s="49"/>
      <c r="E32" s="49"/>
      <c r="F32" s="49"/>
      <c r="G32" s="49"/>
      <c r="H32" s="50"/>
      <c r="I32" s="50"/>
      <c r="J32" s="50"/>
    </row>
    <row r="33" spans="1:10" ht="25.5" x14ac:dyDescent="0.25">
      <c r="A33" s="51"/>
      <c r="B33" s="52"/>
      <c r="C33" s="52"/>
      <c r="D33" s="53"/>
      <c r="E33" s="54"/>
      <c r="F33" s="55" t="s">
        <v>231</v>
      </c>
      <c r="G33" s="55" t="s">
        <v>232</v>
      </c>
      <c r="H33" s="55" t="s">
        <v>233</v>
      </c>
      <c r="I33" s="55" t="s">
        <v>210</v>
      </c>
      <c r="J33" s="55" t="s">
        <v>234</v>
      </c>
    </row>
    <row r="34" spans="1:10" x14ac:dyDescent="0.25">
      <c r="A34" s="177" t="s">
        <v>66</v>
      </c>
      <c r="B34" s="178"/>
      <c r="C34" s="178"/>
      <c r="D34" s="178"/>
      <c r="E34" s="179"/>
      <c r="F34" s="100">
        <v>16341.68</v>
      </c>
      <c r="G34" s="100">
        <v>19201.099999999999</v>
      </c>
      <c r="H34" s="100">
        <f>G37</f>
        <v>7798.58</v>
      </c>
      <c r="I34" s="100">
        <f>H37</f>
        <v>0</v>
      </c>
      <c r="J34" s="150">
        <f ca="1">I37</f>
        <v>0</v>
      </c>
    </row>
    <row r="35" spans="1:10" ht="28.5" customHeight="1" x14ac:dyDescent="0.25">
      <c r="A35" s="177" t="s">
        <v>69</v>
      </c>
      <c r="B35" s="178"/>
      <c r="C35" s="178"/>
      <c r="D35" s="178"/>
      <c r="E35" s="179"/>
      <c r="F35" s="100">
        <v>16341.68</v>
      </c>
      <c r="G35" s="100">
        <v>19201.099999999999</v>
      </c>
      <c r="H35" s="100">
        <v>7798.58</v>
      </c>
      <c r="I35" s="100">
        <v>0</v>
      </c>
      <c r="J35" s="150">
        <v>0</v>
      </c>
    </row>
    <row r="36" spans="1:10" x14ac:dyDescent="0.25">
      <c r="A36" s="177" t="s">
        <v>70</v>
      </c>
      <c r="B36" s="184"/>
      <c r="C36" s="184"/>
      <c r="D36" s="184"/>
      <c r="E36" s="185"/>
      <c r="F36" s="100">
        <v>19273.63</v>
      </c>
      <c r="G36" s="100">
        <v>7798.58</v>
      </c>
      <c r="H36" s="100">
        <v>0</v>
      </c>
      <c r="I36" s="100">
        <f ca="1">I34-I35+I36</f>
        <v>0</v>
      </c>
      <c r="J36" s="150">
        <v>0</v>
      </c>
    </row>
    <row r="37" spans="1:10" ht="15" customHeight="1" x14ac:dyDescent="0.25">
      <c r="A37" s="173" t="s">
        <v>67</v>
      </c>
      <c r="B37" s="174"/>
      <c r="C37" s="174"/>
      <c r="D37" s="174"/>
      <c r="E37" s="174"/>
      <c r="F37" s="101">
        <f>F34-F35+F36</f>
        <v>19273.63</v>
      </c>
      <c r="G37" s="101">
        <f>G34-G35+G36</f>
        <v>7798.58</v>
      </c>
      <c r="H37" s="101">
        <f t="shared" ref="H37:J37" si="5">H34-H35+H36</f>
        <v>0</v>
      </c>
      <c r="I37" s="101">
        <f t="shared" ca="1" si="5"/>
        <v>0</v>
      </c>
      <c r="J37" s="151">
        <f t="shared" ca="1" si="5"/>
        <v>0</v>
      </c>
    </row>
    <row r="38" spans="1:10" ht="17.25" customHeight="1" x14ac:dyDescent="0.25"/>
    <row r="39" spans="1:10" x14ac:dyDescent="0.25">
      <c r="A39" s="171" t="s">
        <v>36</v>
      </c>
      <c r="B39" s="172"/>
      <c r="C39" s="172"/>
      <c r="D39" s="172"/>
      <c r="E39" s="172"/>
      <c r="F39" s="172"/>
      <c r="G39" s="172"/>
      <c r="H39" s="172"/>
      <c r="I39" s="172"/>
      <c r="J39" s="172"/>
    </row>
    <row r="40" spans="1:10" ht="9" customHeight="1" x14ac:dyDescent="0.25"/>
  </sheetData>
  <mergeCells count="25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4:E4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"/>
  <sheetViews>
    <sheetView workbookViewId="0">
      <selection activeCell="H8" sqref="H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75" t="s">
        <v>238</v>
      </c>
      <c r="B1" s="175"/>
      <c r="C1" s="175"/>
      <c r="D1" s="175"/>
      <c r="E1" s="175"/>
      <c r="F1" s="175"/>
      <c r="G1" s="175"/>
      <c r="H1" s="175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75" t="s">
        <v>17</v>
      </c>
      <c r="B3" s="175"/>
      <c r="C3" s="175"/>
      <c r="D3" s="175"/>
      <c r="E3" s="175"/>
      <c r="F3" s="175"/>
      <c r="G3" s="175"/>
      <c r="H3" s="175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75" t="s">
        <v>4</v>
      </c>
      <c r="B5" s="175"/>
      <c r="C5" s="175"/>
      <c r="D5" s="175"/>
      <c r="E5" s="175"/>
      <c r="F5" s="175"/>
      <c r="G5" s="175"/>
      <c r="H5" s="175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175" t="s">
        <v>43</v>
      </c>
      <c r="B7" s="175"/>
      <c r="C7" s="175"/>
      <c r="D7" s="175"/>
      <c r="E7" s="175"/>
      <c r="F7" s="175"/>
      <c r="G7" s="175"/>
      <c r="H7" s="175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21" t="s">
        <v>5</v>
      </c>
      <c r="B9" s="20" t="s">
        <v>6</v>
      </c>
      <c r="C9" s="20" t="s">
        <v>3</v>
      </c>
      <c r="D9" s="20" t="s">
        <v>235</v>
      </c>
      <c r="E9" s="21" t="s">
        <v>232</v>
      </c>
      <c r="F9" s="21" t="s">
        <v>236</v>
      </c>
      <c r="G9" s="21" t="s">
        <v>211</v>
      </c>
      <c r="H9" s="21" t="s">
        <v>237</v>
      </c>
    </row>
    <row r="10" spans="1:8" x14ac:dyDescent="0.25">
      <c r="A10" s="39"/>
      <c r="B10" s="40"/>
      <c r="C10" s="38" t="s">
        <v>0</v>
      </c>
      <c r="D10" s="40"/>
      <c r="E10" s="39"/>
      <c r="F10" s="39"/>
      <c r="G10" s="39"/>
      <c r="H10" s="39"/>
    </row>
    <row r="11" spans="1:8" s="104" customFormat="1" ht="15.75" customHeight="1" x14ac:dyDescent="0.25">
      <c r="A11" s="11">
        <v>6</v>
      </c>
      <c r="B11" s="11"/>
      <c r="C11" s="11" t="s">
        <v>7</v>
      </c>
      <c r="D11" s="77">
        <f>SUM(D12+D15+D17+D20)</f>
        <v>803138.92</v>
      </c>
      <c r="E11" s="78">
        <f>SUM(E12+E15+E17+E20)</f>
        <v>914348.98</v>
      </c>
      <c r="F11" s="78">
        <f>SUM(F12+F15+F17+F20)</f>
        <v>927094.66999999993</v>
      </c>
      <c r="G11" s="78">
        <f>SUM(G12+G15+G17+G20)</f>
        <v>939564.28999999992</v>
      </c>
      <c r="H11" s="78">
        <f>SUM(H12+H15+H17+H20)</f>
        <v>952220.95</v>
      </c>
    </row>
    <row r="12" spans="1:8" s="104" customFormat="1" ht="38.25" x14ac:dyDescent="0.25">
      <c r="A12" s="11"/>
      <c r="B12" s="11">
        <v>63</v>
      </c>
      <c r="C12" s="11" t="s">
        <v>31</v>
      </c>
      <c r="D12" s="77">
        <f>SUM(D13:D14)</f>
        <v>625260.81000000006</v>
      </c>
      <c r="E12" s="78">
        <f>SUM(E13:E14)</f>
        <v>795256.02</v>
      </c>
      <c r="F12" s="78">
        <f>SUM(F13:F14)</f>
        <v>846664.82</v>
      </c>
      <c r="G12" s="78">
        <f>SUM(G13:G14)</f>
        <v>859134.44</v>
      </c>
      <c r="H12" s="78">
        <f>SUM(H13:H14)</f>
        <v>871791.1</v>
      </c>
    </row>
    <row r="13" spans="1:8" ht="25.5" x14ac:dyDescent="0.25">
      <c r="A13" s="11"/>
      <c r="B13" s="16">
        <v>634</v>
      </c>
      <c r="C13" s="16" t="s">
        <v>127</v>
      </c>
      <c r="D13" s="56">
        <v>0</v>
      </c>
      <c r="E13" s="57">
        <v>0</v>
      </c>
      <c r="F13" s="57">
        <v>0</v>
      </c>
      <c r="G13" s="57">
        <v>0</v>
      </c>
      <c r="H13" s="57">
        <v>0</v>
      </c>
    </row>
    <row r="14" spans="1:8" ht="38.25" x14ac:dyDescent="0.25">
      <c r="A14" s="11"/>
      <c r="B14" s="16">
        <v>636</v>
      </c>
      <c r="C14" s="16" t="s">
        <v>128</v>
      </c>
      <c r="D14" s="56">
        <v>625260.81000000006</v>
      </c>
      <c r="E14" s="57">
        <v>795256.02</v>
      </c>
      <c r="F14" s="57">
        <v>846664.82</v>
      </c>
      <c r="G14" s="57">
        <v>859134.44</v>
      </c>
      <c r="H14" s="57">
        <v>871791.1</v>
      </c>
    </row>
    <row r="15" spans="1:8" s="104" customFormat="1" x14ac:dyDescent="0.25">
      <c r="A15" s="28"/>
      <c r="B15" s="28">
        <v>65</v>
      </c>
      <c r="C15" s="28" t="s">
        <v>71</v>
      </c>
      <c r="D15" s="77">
        <f>D16</f>
        <v>1990</v>
      </c>
      <c r="E15" s="78">
        <f>E16</f>
        <v>3364</v>
      </c>
      <c r="F15" s="78">
        <f>F16</f>
        <v>6364</v>
      </c>
      <c r="G15" s="78">
        <f>G16</f>
        <v>6364</v>
      </c>
      <c r="H15" s="78">
        <f>H16</f>
        <v>6364</v>
      </c>
    </row>
    <row r="16" spans="1:8" x14ac:dyDescent="0.25">
      <c r="A16" s="12"/>
      <c r="B16" s="12">
        <v>652</v>
      </c>
      <c r="C16" s="12" t="s">
        <v>129</v>
      </c>
      <c r="D16" s="56">
        <v>1990</v>
      </c>
      <c r="E16" s="57">
        <v>3364</v>
      </c>
      <c r="F16" s="57">
        <v>6364</v>
      </c>
      <c r="G16" s="57">
        <v>6364</v>
      </c>
      <c r="H16" s="57">
        <v>6364</v>
      </c>
    </row>
    <row r="17" spans="1:8" s="104" customFormat="1" ht="51" x14ac:dyDescent="0.25">
      <c r="A17" s="28"/>
      <c r="B17" s="28">
        <v>66</v>
      </c>
      <c r="C17" s="11" t="s">
        <v>72</v>
      </c>
      <c r="D17" s="77">
        <f>SUM(D18:D19)</f>
        <v>9025.59</v>
      </c>
      <c r="E17" s="78">
        <f>SUM(E18,E19)</f>
        <v>15094</v>
      </c>
      <c r="F17" s="78">
        <f>SUM(F18:F19)</f>
        <v>11412</v>
      </c>
      <c r="G17" s="78">
        <f>SUM(G18:G19)</f>
        <v>11412</v>
      </c>
      <c r="H17" s="78">
        <f>SUM(H18:H19)</f>
        <v>11412</v>
      </c>
    </row>
    <row r="18" spans="1:8" ht="38.25" x14ac:dyDescent="0.25">
      <c r="A18" s="12"/>
      <c r="B18" s="12">
        <v>661</v>
      </c>
      <c r="C18" s="16" t="s">
        <v>72</v>
      </c>
      <c r="D18" s="56">
        <v>1590</v>
      </c>
      <c r="E18" s="57">
        <v>800</v>
      </c>
      <c r="F18" s="57">
        <v>800</v>
      </c>
      <c r="G18" s="57">
        <v>800</v>
      </c>
      <c r="H18" s="57">
        <v>800</v>
      </c>
    </row>
    <row r="19" spans="1:8" ht="25.5" x14ac:dyDescent="0.25">
      <c r="A19" s="12"/>
      <c r="B19" s="12">
        <v>663</v>
      </c>
      <c r="C19" s="16" t="s">
        <v>130</v>
      </c>
      <c r="D19" s="56">
        <v>7435.59</v>
      </c>
      <c r="E19" s="57">
        <v>14294</v>
      </c>
      <c r="F19" s="57">
        <v>10612</v>
      </c>
      <c r="G19" s="57">
        <v>10612</v>
      </c>
      <c r="H19" s="57">
        <v>10612</v>
      </c>
    </row>
    <row r="20" spans="1:8" s="104" customFormat="1" ht="45.75" customHeight="1" x14ac:dyDescent="0.25">
      <c r="A20" s="14"/>
      <c r="B20" s="15">
        <v>67</v>
      </c>
      <c r="C20" s="26" t="s">
        <v>32</v>
      </c>
      <c r="D20" s="77">
        <f>SUM(D21:D22)</f>
        <v>166862.51999999999</v>
      </c>
      <c r="E20" s="78">
        <f>SUM(E21:E22)</f>
        <v>100634.96</v>
      </c>
      <c r="F20" s="78">
        <f>SUM(F21:F22)</f>
        <v>62653.85</v>
      </c>
      <c r="G20" s="78">
        <f>SUM(G21:G22)</f>
        <v>62653.85</v>
      </c>
      <c r="H20" s="78">
        <f>SUM(H21:H22)</f>
        <v>62653.85</v>
      </c>
    </row>
    <row r="21" spans="1:8" ht="45.75" customHeight="1" x14ac:dyDescent="0.25">
      <c r="A21" s="14"/>
      <c r="B21" s="60">
        <v>6711</v>
      </c>
      <c r="C21" s="27" t="s">
        <v>132</v>
      </c>
      <c r="D21" s="56">
        <v>60244.52</v>
      </c>
      <c r="E21" s="57">
        <v>66322.460000000006</v>
      </c>
      <c r="F21" s="57">
        <v>62653.85</v>
      </c>
      <c r="G21" s="57">
        <v>62653.85</v>
      </c>
      <c r="H21" s="57">
        <v>62653.85</v>
      </c>
    </row>
    <row r="22" spans="1:8" ht="51" x14ac:dyDescent="0.25">
      <c r="A22" s="16"/>
      <c r="B22" s="16">
        <v>6712</v>
      </c>
      <c r="C22" s="27" t="s">
        <v>131</v>
      </c>
      <c r="D22" s="56">
        <v>106618</v>
      </c>
      <c r="E22" s="57">
        <v>34312.5</v>
      </c>
      <c r="F22" s="57">
        <v>0</v>
      </c>
      <c r="G22" s="57">
        <v>0</v>
      </c>
      <c r="H22" s="58">
        <v>0</v>
      </c>
    </row>
    <row r="25" spans="1:8" ht="15.75" x14ac:dyDescent="0.25">
      <c r="A25" s="175" t="s">
        <v>44</v>
      </c>
      <c r="B25" s="196"/>
      <c r="C25" s="196"/>
      <c r="D25" s="196"/>
      <c r="E25" s="196"/>
      <c r="F25" s="196"/>
      <c r="G25" s="196"/>
      <c r="H25" s="196"/>
    </row>
    <row r="26" spans="1:8" ht="18" x14ac:dyDescent="0.25">
      <c r="A26" s="4"/>
      <c r="B26" s="4"/>
      <c r="C26" s="4"/>
      <c r="D26" s="4"/>
      <c r="E26" s="4"/>
      <c r="F26" s="4"/>
      <c r="G26" s="5"/>
      <c r="H26" s="5"/>
    </row>
    <row r="27" spans="1:8" ht="25.5" x14ac:dyDescent="0.25">
      <c r="A27" s="21" t="s">
        <v>5</v>
      </c>
      <c r="B27" s="20" t="s">
        <v>6</v>
      </c>
      <c r="C27" s="20" t="s">
        <v>8</v>
      </c>
      <c r="D27" s="20" t="s">
        <v>235</v>
      </c>
      <c r="E27" s="21" t="s">
        <v>232</v>
      </c>
      <c r="F27" s="21" t="s">
        <v>236</v>
      </c>
      <c r="G27" s="21" t="s">
        <v>211</v>
      </c>
      <c r="H27" s="21" t="s">
        <v>237</v>
      </c>
    </row>
    <row r="28" spans="1:8" x14ac:dyDescent="0.25">
      <c r="A28" s="39"/>
      <c r="B28" s="40"/>
      <c r="C28" s="38" t="s">
        <v>1</v>
      </c>
      <c r="D28" s="62">
        <f>SUM(D29+D77)</f>
        <v>800206.97</v>
      </c>
      <c r="E28" s="61">
        <f>SUM(E29+E77)</f>
        <v>933550.07999999996</v>
      </c>
      <c r="F28" s="61">
        <f>SUM(F29+F77)</f>
        <v>934893.25</v>
      </c>
      <c r="G28" s="61">
        <f>G29+G77</f>
        <v>939564.28999999992</v>
      </c>
      <c r="H28" s="61">
        <f>SUM(H29+H77)</f>
        <v>952220.95000000007</v>
      </c>
    </row>
    <row r="29" spans="1:8" ht="15.75" customHeight="1" x14ac:dyDescent="0.25">
      <c r="A29" s="11">
        <v>3</v>
      </c>
      <c r="B29" s="11"/>
      <c r="C29" s="11" t="s">
        <v>9</v>
      </c>
      <c r="D29" s="56">
        <f>SUM(D30+D39+D72+D75)</f>
        <v>666633.72</v>
      </c>
      <c r="E29" s="57">
        <f>SUM(E30+E39+E72+E75)</f>
        <v>877330.2</v>
      </c>
      <c r="F29" s="57">
        <f>SUM(F30+F39+F72+F75)</f>
        <v>934893.25</v>
      </c>
      <c r="G29" s="57">
        <f>SUM(G30+G39+G72+G75)</f>
        <v>939564.28999999992</v>
      </c>
      <c r="H29" s="57">
        <f>SUM(H30+H39+H72+H75)</f>
        <v>952220.95000000007</v>
      </c>
    </row>
    <row r="30" spans="1:8" s="104" customFormat="1" ht="15.75" customHeight="1" x14ac:dyDescent="0.25">
      <c r="A30" s="11"/>
      <c r="B30" s="11">
        <v>31</v>
      </c>
      <c r="C30" s="11" t="s">
        <v>10</v>
      </c>
      <c r="D30" s="77">
        <f>SUM(D31+D34+D36)</f>
        <v>574652.89</v>
      </c>
      <c r="E30" s="78">
        <f>SUM(E31+E34+E36)</f>
        <v>760465.87999999989</v>
      </c>
      <c r="F30" s="78">
        <f>SUM(F31+F34+F36)</f>
        <v>828907.82</v>
      </c>
      <c r="G30" s="78">
        <f>SUM(G31+G34+G36)</f>
        <v>841341.43999999994</v>
      </c>
      <c r="H30" s="78">
        <f>SUM(H31+H34+H36)</f>
        <v>853961.56</v>
      </c>
    </row>
    <row r="31" spans="1:8" ht="15.75" customHeight="1" x14ac:dyDescent="0.25">
      <c r="A31" s="11"/>
      <c r="B31" s="11">
        <v>311</v>
      </c>
      <c r="C31" s="11" t="s">
        <v>133</v>
      </c>
      <c r="D31" s="77">
        <f>SUM(D32:D33)</f>
        <v>473797.19</v>
      </c>
      <c r="E31" s="78">
        <f>SUM(E32:E33)</f>
        <v>619686.19999999995</v>
      </c>
      <c r="F31" s="78">
        <f>SUM(F32:F33)</f>
        <v>675457.96</v>
      </c>
      <c r="G31" s="78">
        <f>SUM(G32:G33)</f>
        <v>685589.83</v>
      </c>
      <c r="H31" s="78">
        <f>SUM(H32:H33)</f>
        <v>695873.68</v>
      </c>
    </row>
    <row r="32" spans="1:8" ht="15.75" customHeight="1" x14ac:dyDescent="0.25">
      <c r="A32" s="11"/>
      <c r="B32" s="16">
        <v>3111</v>
      </c>
      <c r="C32" s="16" t="s">
        <v>134</v>
      </c>
      <c r="D32" s="56">
        <v>473797.19</v>
      </c>
      <c r="E32" s="57">
        <v>619686.19999999995</v>
      </c>
      <c r="F32" s="57">
        <v>675457.96</v>
      </c>
      <c r="G32" s="57">
        <v>685589.83</v>
      </c>
      <c r="H32" s="57">
        <v>695873.68</v>
      </c>
    </row>
    <row r="33" spans="1:8" ht="15.75" customHeight="1" x14ac:dyDescent="0.25">
      <c r="A33" s="11"/>
      <c r="B33" s="16">
        <v>31113</v>
      </c>
      <c r="C33" s="16" t="s">
        <v>135</v>
      </c>
      <c r="D33" s="56">
        <v>0</v>
      </c>
      <c r="E33" s="57">
        <v>0</v>
      </c>
      <c r="F33" s="57">
        <v>0</v>
      </c>
      <c r="G33" s="57">
        <v>0</v>
      </c>
      <c r="H33" s="57">
        <v>0</v>
      </c>
    </row>
    <row r="34" spans="1:8" ht="26.25" customHeight="1" x14ac:dyDescent="0.25">
      <c r="A34" s="11"/>
      <c r="B34" s="11">
        <v>312</v>
      </c>
      <c r="C34" s="11" t="s">
        <v>136</v>
      </c>
      <c r="D34" s="77">
        <f>D35</f>
        <v>22679.1</v>
      </c>
      <c r="E34" s="78">
        <f>E35</f>
        <v>38531.5</v>
      </c>
      <c r="F34" s="78">
        <f>F35</f>
        <v>41999.34</v>
      </c>
      <c r="G34" s="78">
        <f>G35</f>
        <v>42629.33</v>
      </c>
      <c r="H34" s="78">
        <f>H35</f>
        <v>43268.77</v>
      </c>
    </row>
    <row r="35" spans="1:8" ht="15.75" customHeight="1" x14ac:dyDescent="0.25">
      <c r="A35" s="11"/>
      <c r="B35" s="16">
        <v>3121</v>
      </c>
      <c r="C35" s="16" t="s">
        <v>136</v>
      </c>
      <c r="D35" s="56">
        <v>22679.1</v>
      </c>
      <c r="E35" s="57">
        <v>38531.5</v>
      </c>
      <c r="F35" s="57">
        <v>41999.34</v>
      </c>
      <c r="G35" s="57">
        <v>42629.33</v>
      </c>
      <c r="H35" s="57">
        <v>43268.77</v>
      </c>
    </row>
    <row r="36" spans="1:8" ht="15.75" customHeight="1" x14ac:dyDescent="0.25">
      <c r="A36" s="11"/>
      <c r="B36" s="11">
        <v>313</v>
      </c>
      <c r="C36" s="11" t="s">
        <v>137</v>
      </c>
      <c r="D36" s="77">
        <f>SUM(D37:D38)</f>
        <v>78176.600000000006</v>
      </c>
      <c r="E36" s="78">
        <f>SUM(E37:E38)</f>
        <v>102248.18</v>
      </c>
      <c r="F36" s="78">
        <f>SUM(F37:F38)</f>
        <v>111450.52</v>
      </c>
      <c r="G36" s="78">
        <f>SUM(G37:G38)</f>
        <v>113122.28</v>
      </c>
      <c r="H36" s="78">
        <f>SUM(H37:H38)</f>
        <v>114819.11</v>
      </c>
    </row>
    <row r="37" spans="1:8" ht="26.25" customHeight="1" x14ac:dyDescent="0.25">
      <c r="A37" s="11"/>
      <c r="B37" s="16">
        <v>3132</v>
      </c>
      <c r="C37" s="16" t="s">
        <v>138</v>
      </c>
      <c r="D37" s="56">
        <v>78176.600000000006</v>
      </c>
      <c r="E37" s="57">
        <v>102248.18</v>
      </c>
      <c r="F37" s="57">
        <v>111450.52</v>
      </c>
      <c r="G37" s="57">
        <v>113122.28</v>
      </c>
      <c r="H37" s="57">
        <v>114819.11</v>
      </c>
    </row>
    <row r="38" spans="1:8" ht="23.25" customHeight="1" x14ac:dyDescent="0.25">
      <c r="A38" s="11"/>
      <c r="B38" s="16">
        <v>3133</v>
      </c>
      <c r="C38" s="16" t="s">
        <v>139</v>
      </c>
      <c r="D38" s="56">
        <v>0</v>
      </c>
      <c r="E38" s="57">
        <v>0</v>
      </c>
      <c r="F38" s="57">
        <v>0</v>
      </c>
      <c r="G38" s="57">
        <v>0</v>
      </c>
      <c r="H38" s="57">
        <v>0</v>
      </c>
    </row>
    <row r="39" spans="1:8" s="104" customFormat="1" x14ac:dyDescent="0.25">
      <c r="A39" s="28"/>
      <c r="B39" s="28">
        <v>32</v>
      </c>
      <c r="C39" s="28" t="s">
        <v>20</v>
      </c>
      <c r="D39" s="77">
        <f>SUM(D40+D45+D52+D62+D64)</f>
        <v>91742.33</v>
      </c>
      <c r="E39" s="78">
        <f>SUM(E40+E45+E52+E62+E64)</f>
        <v>116634.32</v>
      </c>
      <c r="F39" s="78">
        <f>SUM(F40+F45+F52+F62+F64)</f>
        <v>105985.43</v>
      </c>
      <c r="G39" s="78">
        <f>SUM(G40+G45+G52+G62+G64)</f>
        <v>98222.85</v>
      </c>
      <c r="H39" s="78">
        <f>SUM(H40+H45+H52+H62+H64)</f>
        <v>98259.390000000014</v>
      </c>
    </row>
    <row r="40" spans="1:8" ht="25.5" x14ac:dyDescent="0.25">
      <c r="A40" s="28"/>
      <c r="B40" s="28">
        <v>321</v>
      </c>
      <c r="C40" s="103" t="s">
        <v>140</v>
      </c>
      <c r="D40" s="77">
        <f>SUM(D41:D44)</f>
        <v>22382.28</v>
      </c>
      <c r="E40" s="78">
        <f>SUM(E41:E44)</f>
        <v>30588.959999999999</v>
      </c>
      <c r="F40" s="78">
        <f>SUM(F41:F44)</f>
        <v>27768.959999999999</v>
      </c>
      <c r="G40" s="78">
        <f>SUM(G41:G44)</f>
        <v>27194</v>
      </c>
      <c r="H40" s="78">
        <f>SUM(H41:H44)</f>
        <v>25564</v>
      </c>
    </row>
    <row r="41" spans="1:8" x14ac:dyDescent="0.25">
      <c r="A41" s="12"/>
      <c r="B41" s="12">
        <v>3211</v>
      </c>
      <c r="C41" s="102" t="s">
        <v>141</v>
      </c>
      <c r="D41" s="56">
        <v>3960.87</v>
      </c>
      <c r="E41" s="57">
        <v>8044</v>
      </c>
      <c r="F41" s="57">
        <v>5084</v>
      </c>
      <c r="G41" s="57">
        <v>4964</v>
      </c>
      <c r="H41" s="57">
        <v>4864</v>
      </c>
    </row>
    <row r="42" spans="1:8" ht="25.5" x14ac:dyDescent="0.25">
      <c r="A42" s="12"/>
      <c r="B42" s="12">
        <v>3212</v>
      </c>
      <c r="C42" s="102" t="s">
        <v>142</v>
      </c>
      <c r="D42" s="56">
        <v>13782.91</v>
      </c>
      <c r="E42" s="57">
        <v>16084.96</v>
      </c>
      <c r="F42" s="57">
        <v>17084.96</v>
      </c>
      <c r="G42" s="57">
        <v>17230</v>
      </c>
      <c r="H42" s="57">
        <v>16000</v>
      </c>
    </row>
    <row r="43" spans="1:8" x14ac:dyDescent="0.25">
      <c r="A43" s="12"/>
      <c r="B43" s="12">
        <v>3213</v>
      </c>
      <c r="C43" s="102" t="s">
        <v>143</v>
      </c>
      <c r="D43" s="56">
        <v>315</v>
      </c>
      <c r="E43" s="57">
        <v>800</v>
      </c>
      <c r="F43" s="57">
        <v>800</v>
      </c>
      <c r="G43" s="57">
        <v>800</v>
      </c>
      <c r="H43" s="57">
        <v>700</v>
      </c>
    </row>
    <row r="44" spans="1:8" ht="25.5" x14ac:dyDescent="0.25">
      <c r="A44" s="12"/>
      <c r="B44" s="12">
        <v>3214</v>
      </c>
      <c r="C44" s="102" t="s">
        <v>144</v>
      </c>
      <c r="D44" s="56">
        <v>4323.5</v>
      </c>
      <c r="E44" s="57">
        <v>5660</v>
      </c>
      <c r="F44" s="57">
        <v>4800</v>
      </c>
      <c r="G44" s="57">
        <v>4200</v>
      </c>
      <c r="H44" s="57">
        <v>4000</v>
      </c>
    </row>
    <row r="45" spans="1:8" s="104" customFormat="1" ht="25.5" x14ac:dyDescent="0.25">
      <c r="A45" s="28"/>
      <c r="B45" s="28">
        <v>322</v>
      </c>
      <c r="C45" s="103" t="s">
        <v>145</v>
      </c>
      <c r="D45" s="77">
        <f>SUM(D46:D51)</f>
        <v>16927.059999999998</v>
      </c>
      <c r="E45" s="78">
        <f>SUM(E46:E51)</f>
        <v>27135.72</v>
      </c>
      <c r="F45" s="78">
        <f>SUM(F46:F51)</f>
        <v>29148.5</v>
      </c>
      <c r="G45" s="78">
        <f>SUM(G46:G51)</f>
        <v>27788.85</v>
      </c>
      <c r="H45" s="78">
        <f>SUM(H46:H51)</f>
        <v>27524</v>
      </c>
    </row>
    <row r="46" spans="1:8" x14ac:dyDescent="0.25">
      <c r="A46" s="12"/>
      <c r="B46" s="12">
        <v>3221</v>
      </c>
      <c r="C46" s="102" t="s">
        <v>146</v>
      </c>
      <c r="D46" s="56">
        <v>5159.74</v>
      </c>
      <c r="E46" s="57">
        <v>5514.76</v>
      </c>
      <c r="F46" s="57">
        <v>5642</v>
      </c>
      <c r="G46" s="57">
        <v>4682.3500000000004</v>
      </c>
      <c r="H46" s="57">
        <v>4532</v>
      </c>
    </row>
    <row r="47" spans="1:8" x14ac:dyDescent="0.25">
      <c r="A47" s="12"/>
      <c r="B47" s="12">
        <v>3222</v>
      </c>
      <c r="C47" s="102" t="s">
        <v>147</v>
      </c>
      <c r="D47" s="56">
        <v>5234.13</v>
      </c>
      <c r="E47" s="57">
        <v>8514.4599999999991</v>
      </c>
      <c r="F47" s="57">
        <v>10400</v>
      </c>
      <c r="G47" s="57">
        <v>10000</v>
      </c>
      <c r="H47" s="57">
        <v>9900</v>
      </c>
    </row>
    <row r="48" spans="1:8" x14ac:dyDescent="0.25">
      <c r="A48" s="12"/>
      <c r="B48" s="12">
        <v>3223</v>
      </c>
      <c r="C48" s="102" t="s">
        <v>148</v>
      </c>
      <c r="D48" s="56">
        <v>5666.26</v>
      </c>
      <c r="E48" s="57">
        <v>12950</v>
      </c>
      <c r="F48" s="57">
        <v>12950</v>
      </c>
      <c r="G48" s="57">
        <v>12950</v>
      </c>
      <c r="H48" s="57">
        <v>12950</v>
      </c>
    </row>
    <row r="49" spans="1:8" ht="25.5" x14ac:dyDescent="0.25">
      <c r="A49" s="12"/>
      <c r="B49" s="12">
        <v>3224</v>
      </c>
      <c r="C49" s="102" t="s">
        <v>149</v>
      </c>
      <c r="D49" s="56">
        <v>489.9</v>
      </c>
      <c r="E49" s="57">
        <v>122</v>
      </c>
      <c r="F49" s="57">
        <v>122</v>
      </c>
      <c r="G49" s="57">
        <v>122</v>
      </c>
      <c r="H49" s="57">
        <v>122</v>
      </c>
    </row>
    <row r="50" spans="1:8" x14ac:dyDescent="0.25">
      <c r="A50" s="12"/>
      <c r="B50" s="12">
        <v>3225</v>
      </c>
      <c r="C50" s="102" t="s">
        <v>150</v>
      </c>
      <c r="D50" s="56">
        <v>377.03</v>
      </c>
      <c r="E50" s="57">
        <v>34.5</v>
      </c>
      <c r="F50" s="57">
        <v>34.5</v>
      </c>
      <c r="G50" s="57">
        <v>34.5</v>
      </c>
      <c r="H50" s="57">
        <v>20</v>
      </c>
    </row>
    <row r="51" spans="1:8" ht="25.5" x14ac:dyDescent="0.25">
      <c r="A51" s="12"/>
      <c r="B51" s="12">
        <v>3227</v>
      </c>
      <c r="C51" s="102" t="s">
        <v>151</v>
      </c>
      <c r="D51" s="56">
        <v>0</v>
      </c>
      <c r="E51" s="57">
        <v>0</v>
      </c>
      <c r="F51" s="57">
        <v>0</v>
      </c>
      <c r="G51" s="57">
        <v>0</v>
      </c>
      <c r="H51" s="57">
        <v>0</v>
      </c>
    </row>
    <row r="52" spans="1:8" s="104" customFormat="1" x14ac:dyDescent="0.25">
      <c r="A52" s="28"/>
      <c r="B52" s="28">
        <v>323</v>
      </c>
      <c r="C52" s="103" t="s">
        <v>152</v>
      </c>
      <c r="D52" s="77">
        <f>SUM(D53:D61)</f>
        <v>37460.58</v>
      </c>
      <c r="E52" s="78">
        <f>SUM(E53:E61)</f>
        <v>40606.85</v>
      </c>
      <c r="F52" s="78">
        <f>SUM(F53:F61)</f>
        <v>35499</v>
      </c>
      <c r="G52" s="78">
        <f>SUM(G53:G61)</f>
        <v>33744</v>
      </c>
      <c r="H52" s="78">
        <f>SUM(H53:HH61)</f>
        <v>36358.85</v>
      </c>
    </row>
    <row r="53" spans="1:8" x14ac:dyDescent="0.25">
      <c r="A53" s="12"/>
      <c r="B53" s="12">
        <v>3231</v>
      </c>
      <c r="C53" s="102" t="s">
        <v>153</v>
      </c>
      <c r="D53" s="56">
        <v>1154.51</v>
      </c>
      <c r="E53" s="57">
        <v>1300</v>
      </c>
      <c r="F53" s="57">
        <v>1300</v>
      </c>
      <c r="G53" s="57">
        <v>1300</v>
      </c>
      <c r="H53" s="57">
        <v>1300</v>
      </c>
    </row>
    <row r="54" spans="1:8" x14ac:dyDescent="0.25">
      <c r="A54" s="12"/>
      <c r="B54" s="12">
        <v>3232</v>
      </c>
      <c r="C54" s="102" t="s">
        <v>154</v>
      </c>
      <c r="D54" s="56">
        <v>3734.46</v>
      </c>
      <c r="E54" s="57">
        <v>7392.63</v>
      </c>
      <c r="F54" s="57">
        <v>5100</v>
      </c>
      <c r="G54" s="57">
        <v>5100</v>
      </c>
      <c r="H54" s="57">
        <v>5100</v>
      </c>
    </row>
    <row r="55" spans="1:8" x14ac:dyDescent="0.25">
      <c r="A55" s="12"/>
      <c r="B55" s="12">
        <v>3233</v>
      </c>
      <c r="C55" s="102" t="s">
        <v>155</v>
      </c>
      <c r="D55" s="56">
        <v>800</v>
      </c>
      <c r="E55" s="57">
        <v>0</v>
      </c>
      <c r="F55" s="57">
        <v>0</v>
      </c>
      <c r="G55" s="57">
        <v>0</v>
      </c>
      <c r="H55" s="57">
        <v>0</v>
      </c>
    </row>
    <row r="56" spans="1:8" x14ac:dyDescent="0.25">
      <c r="A56" s="12"/>
      <c r="B56" s="12">
        <v>3234</v>
      </c>
      <c r="C56" s="102" t="s">
        <v>156</v>
      </c>
      <c r="D56" s="56">
        <v>2396.69</v>
      </c>
      <c r="E56" s="57">
        <v>2600</v>
      </c>
      <c r="F56" s="57">
        <v>2600</v>
      </c>
      <c r="G56" s="57">
        <v>2600</v>
      </c>
      <c r="H56" s="57">
        <v>2600</v>
      </c>
    </row>
    <row r="57" spans="1:8" x14ac:dyDescent="0.25">
      <c r="A57" s="12"/>
      <c r="B57" s="12">
        <v>3235</v>
      </c>
      <c r="C57" s="102" t="s">
        <v>157</v>
      </c>
      <c r="D57" s="56">
        <v>6640</v>
      </c>
      <c r="E57" s="57">
        <v>5529</v>
      </c>
      <c r="F57" s="57">
        <v>6124</v>
      </c>
      <c r="G57" s="57">
        <v>6329</v>
      </c>
      <c r="H57" s="57">
        <v>5124</v>
      </c>
    </row>
    <row r="58" spans="1:8" ht="18" customHeight="1" x14ac:dyDescent="0.25">
      <c r="A58" s="12"/>
      <c r="B58" s="12">
        <v>3236</v>
      </c>
      <c r="C58" s="102" t="s">
        <v>158</v>
      </c>
      <c r="D58" s="56">
        <v>1160.95</v>
      </c>
      <c r="E58" s="57">
        <v>2570</v>
      </c>
      <c r="F58" s="57">
        <v>1060</v>
      </c>
      <c r="G58" s="57">
        <v>100</v>
      </c>
      <c r="H58" s="57">
        <v>4260</v>
      </c>
    </row>
    <row r="59" spans="1:8" x14ac:dyDescent="0.25">
      <c r="A59" s="12"/>
      <c r="B59" s="12">
        <v>3237</v>
      </c>
      <c r="C59" s="12" t="s">
        <v>159</v>
      </c>
      <c r="D59" s="56">
        <v>13855.85</v>
      </c>
      <c r="E59" s="57">
        <v>10824.91</v>
      </c>
      <c r="F59" s="57">
        <v>10258</v>
      </c>
      <c r="G59" s="57">
        <v>10258</v>
      </c>
      <c r="H59" s="57">
        <v>10238</v>
      </c>
    </row>
    <row r="60" spans="1:8" x14ac:dyDescent="0.25">
      <c r="A60" s="12"/>
      <c r="B60" s="12">
        <v>3238</v>
      </c>
      <c r="C60" s="12" t="s">
        <v>160</v>
      </c>
      <c r="D60" s="56">
        <v>3798.73</v>
      </c>
      <c r="E60" s="57">
        <v>3725</v>
      </c>
      <c r="F60" s="57">
        <v>3725</v>
      </c>
      <c r="G60" s="57">
        <v>3725</v>
      </c>
      <c r="H60" s="57">
        <v>3439.85</v>
      </c>
    </row>
    <row r="61" spans="1:8" x14ac:dyDescent="0.25">
      <c r="A61" s="12"/>
      <c r="B61" s="12">
        <v>3239</v>
      </c>
      <c r="C61" s="12" t="s">
        <v>161</v>
      </c>
      <c r="D61" s="56">
        <v>3919.39</v>
      </c>
      <c r="E61" s="57">
        <v>6665.31</v>
      </c>
      <c r="F61" s="57">
        <v>5332</v>
      </c>
      <c r="G61" s="57">
        <v>4332</v>
      </c>
      <c r="H61" s="57">
        <v>4297</v>
      </c>
    </row>
    <row r="62" spans="1:8" s="104" customFormat="1" ht="25.5" x14ac:dyDescent="0.25">
      <c r="A62" s="28"/>
      <c r="B62" s="28">
        <v>324</v>
      </c>
      <c r="C62" s="103" t="s">
        <v>162</v>
      </c>
      <c r="D62" s="77">
        <f>D63</f>
        <v>0</v>
      </c>
      <c r="E62" s="78">
        <f>E63</f>
        <v>0</v>
      </c>
      <c r="F62" s="78">
        <f>F63</f>
        <v>0</v>
      </c>
      <c r="G62" s="78">
        <f>G63</f>
        <v>0</v>
      </c>
      <c r="H62" s="78">
        <f>H63</f>
        <v>0</v>
      </c>
    </row>
    <row r="63" spans="1:8" ht="25.5" x14ac:dyDescent="0.25">
      <c r="A63" s="12"/>
      <c r="B63" s="12">
        <v>3241</v>
      </c>
      <c r="C63" s="102" t="s">
        <v>162</v>
      </c>
      <c r="D63" s="56">
        <v>0</v>
      </c>
      <c r="E63" s="57">
        <v>0</v>
      </c>
      <c r="F63" s="57">
        <v>0</v>
      </c>
      <c r="G63" s="57">
        <v>0</v>
      </c>
      <c r="H63" s="57">
        <v>0</v>
      </c>
    </row>
    <row r="64" spans="1:8" s="104" customFormat="1" ht="25.5" x14ac:dyDescent="0.25">
      <c r="A64" s="28"/>
      <c r="B64" s="28">
        <v>329</v>
      </c>
      <c r="C64" s="103" t="s">
        <v>163</v>
      </c>
      <c r="D64" s="77">
        <f>SUM(D65:D71)</f>
        <v>14972.41</v>
      </c>
      <c r="E64" s="78">
        <f>SUM(E65:E71)</f>
        <v>18302.79</v>
      </c>
      <c r="F64" s="78">
        <f>SUM(F65:F71)</f>
        <v>13568.970000000001</v>
      </c>
      <c r="G64" s="78">
        <f>SUM(G65:G71)</f>
        <v>9496</v>
      </c>
      <c r="H64" s="78">
        <f>SUM(H65:H71)</f>
        <v>8812.5400000000009</v>
      </c>
    </row>
    <row r="65" spans="1:8" x14ac:dyDescent="0.25">
      <c r="A65" s="12"/>
      <c r="B65" s="12">
        <v>3291</v>
      </c>
      <c r="C65" s="102" t="s">
        <v>164</v>
      </c>
      <c r="D65" s="56">
        <v>0</v>
      </c>
      <c r="E65" s="57">
        <v>0</v>
      </c>
      <c r="F65" s="57">
        <v>0</v>
      </c>
      <c r="G65" s="57">
        <v>0</v>
      </c>
      <c r="H65" s="57">
        <v>0</v>
      </c>
    </row>
    <row r="66" spans="1:8" x14ac:dyDescent="0.25">
      <c r="A66" s="12"/>
      <c r="B66" s="12">
        <v>3292</v>
      </c>
      <c r="C66" s="102" t="s">
        <v>165</v>
      </c>
      <c r="D66" s="56">
        <v>131.06</v>
      </c>
      <c r="E66" s="57">
        <v>323</v>
      </c>
      <c r="F66" s="57">
        <v>362</v>
      </c>
      <c r="G66" s="57">
        <v>362</v>
      </c>
      <c r="H66" s="57">
        <v>362</v>
      </c>
    </row>
    <row r="67" spans="1:8" x14ac:dyDescent="0.25">
      <c r="A67" s="12"/>
      <c r="B67" s="12">
        <v>3293</v>
      </c>
      <c r="C67" s="102" t="s">
        <v>166</v>
      </c>
      <c r="D67" s="56">
        <v>4196.03</v>
      </c>
      <c r="E67" s="57">
        <v>1000</v>
      </c>
      <c r="F67" s="57">
        <v>46.35</v>
      </c>
      <c r="G67" s="57">
        <v>500</v>
      </c>
      <c r="H67" s="57">
        <v>0</v>
      </c>
    </row>
    <row r="68" spans="1:8" x14ac:dyDescent="0.25">
      <c r="A68" s="12"/>
      <c r="B68" s="12">
        <v>3294</v>
      </c>
      <c r="C68" s="102" t="s">
        <v>167</v>
      </c>
      <c r="D68" s="56">
        <v>175</v>
      </c>
      <c r="E68" s="57">
        <v>215</v>
      </c>
      <c r="F68" s="57">
        <v>215</v>
      </c>
      <c r="G68" s="57">
        <v>190</v>
      </c>
      <c r="H68" s="57">
        <v>190</v>
      </c>
    </row>
    <row r="69" spans="1:8" x14ac:dyDescent="0.25">
      <c r="A69" s="12"/>
      <c r="B69" s="12">
        <v>3295</v>
      </c>
      <c r="C69" s="102" t="s">
        <v>168</v>
      </c>
      <c r="D69" s="56">
        <v>2718.02</v>
      </c>
      <c r="E69" s="57">
        <v>2421.1999999999998</v>
      </c>
      <c r="F69" s="57">
        <v>2470</v>
      </c>
      <c r="G69" s="57">
        <v>2506</v>
      </c>
      <c r="H69" s="57">
        <v>2522.54</v>
      </c>
    </row>
    <row r="70" spans="1:8" x14ac:dyDescent="0.25">
      <c r="A70" s="12"/>
      <c r="B70" s="12">
        <v>3296</v>
      </c>
      <c r="C70" s="102" t="s">
        <v>169</v>
      </c>
      <c r="D70" s="56">
        <v>0</v>
      </c>
      <c r="E70" s="57">
        <v>0</v>
      </c>
      <c r="F70" s="57">
        <v>0</v>
      </c>
      <c r="G70" s="57">
        <v>0</v>
      </c>
      <c r="H70" s="57">
        <v>0</v>
      </c>
    </row>
    <row r="71" spans="1:8" x14ac:dyDescent="0.25">
      <c r="A71" s="12"/>
      <c r="B71" s="12">
        <v>3299</v>
      </c>
      <c r="C71" s="102" t="s">
        <v>170</v>
      </c>
      <c r="D71" s="56">
        <v>7752.3</v>
      </c>
      <c r="E71" s="57">
        <v>14343.59</v>
      </c>
      <c r="F71" s="57">
        <v>10475.620000000001</v>
      </c>
      <c r="G71" s="57">
        <v>5938</v>
      </c>
      <c r="H71" s="57">
        <v>5738</v>
      </c>
    </row>
    <row r="72" spans="1:8" s="104" customFormat="1" x14ac:dyDescent="0.25">
      <c r="A72" s="28"/>
      <c r="B72" s="28">
        <v>34</v>
      </c>
      <c r="C72" s="70" t="s">
        <v>74</v>
      </c>
      <c r="D72" s="77">
        <f t="shared" ref="D72:F73" si="0">D73</f>
        <v>0</v>
      </c>
      <c r="E72" s="78">
        <f t="shared" si="0"/>
        <v>0</v>
      </c>
      <c r="F72" s="78">
        <f t="shared" si="0"/>
        <v>0</v>
      </c>
      <c r="G72" s="78">
        <f>G73</f>
        <v>0</v>
      </c>
      <c r="H72" s="78">
        <f>H73</f>
        <v>0</v>
      </c>
    </row>
    <row r="73" spans="1:8" x14ac:dyDescent="0.25">
      <c r="A73" s="12"/>
      <c r="B73" s="12">
        <v>343</v>
      </c>
      <c r="C73" s="13" t="s">
        <v>172</v>
      </c>
      <c r="D73" s="56">
        <f>D74</f>
        <v>0</v>
      </c>
      <c r="E73" s="57">
        <f t="shared" si="0"/>
        <v>0</v>
      </c>
      <c r="F73" s="57">
        <f t="shared" si="0"/>
        <v>0</v>
      </c>
      <c r="G73" s="57">
        <f>G74</f>
        <v>0</v>
      </c>
      <c r="H73" s="57">
        <f>H74</f>
        <v>0</v>
      </c>
    </row>
    <row r="74" spans="1:8" x14ac:dyDescent="0.25">
      <c r="A74" s="12"/>
      <c r="B74" s="12">
        <v>3433</v>
      </c>
      <c r="C74" s="13" t="s">
        <v>171</v>
      </c>
      <c r="D74" s="56">
        <v>0</v>
      </c>
      <c r="E74" s="57">
        <v>0</v>
      </c>
      <c r="F74" s="57">
        <v>0</v>
      </c>
      <c r="G74" s="57">
        <v>0</v>
      </c>
      <c r="H74" s="57">
        <v>0</v>
      </c>
    </row>
    <row r="75" spans="1:8" s="104" customFormat="1" x14ac:dyDescent="0.25">
      <c r="A75" s="28"/>
      <c r="B75" s="28">
        <v>38</v>
      </c>
      <c r="C75" s="70" t="s">
        <v>122</v>
      </c>
      <c r="D75" s="77">
        <f>D76</f>
        <v>238.5</v>
      </c>
      <c r="E75" s="78">
        <f>E76</f>
        <v>230</v>
      </c>
      <c r="F75" s="78">
        <f>F76</f>
        <v>0</v>
      </c>
      <c r="G75" s="78">
        <f>G76</f>
        <v>0</v>
      </c>
      <c r="H75" s="78">
        <f>H76</f>
        <v>0</v>
      </c>
    </row>
    <row r="76" spans="1:8" x14ac:dyDescent="0.25">
      <c r="A76" s="12"/>
      <c r="B76" s="28">
        <v>3812</v>
      </c>
      <c r="C76" s="13" t="s">
        <v>213</v>
      </c>
      <c r="D76" s="56">
        <v>238.5</v>
      </c>
      <c r="E76" s="57">
        <v>230</v>
      </c>
      <c r="F76" s="57"/>
      <c r="G76" s="57"/>
      <c r="H76" s="57"/>
    </row>
    <row r="77" spans="1:8" s="104" customFormat="1" ht="25.5" x14ac:dyDescent="0.25">
      <c r="A77" s="14">
        <v>4</v>
      </c>
      <c r="B77" s="15"/>
      <c r="C77" s="26" t="s">
        <v>11</v>
      </c>
      <c r="D77" s="77">
        <f>SUM(D78+D88)</f>
        <v>133573.25</v>
      </c>
      <c r="E77" s="78">
        <f>SUM(E78+E88)</f>
        <v>56219.880000000005</v>
      </c>
      <c r="F77" s="78">
        <f>SUM(F78+F88)</f>
        <v>0</v>
      </c>
      <c r="G77" s="78">
        <f>SUM(G78:G88)</f>
        <v>0</v>
      </c>
      <c r="H77" s="78">
        <f>SUM(H78+H88)</f>
        <v>0</v>
      </c>
    </row>
    <row r="78" spans="1:8" s="104" customFormat="1" ht="38.25" x14ac:dyDescent="0.25">
      <c r="A78" s="14"/>
      <c r="B78" s="15">
        <v>42</v>
      </c>
      <c r="C78" s="26" t="s">
        <v>33</v>
      </c>
      <c r="D78" s="77">
        <f>SUM(D79+D84+D86)</f>
        <v>54154.15</v>
      </c>
      <c r="E78" s="78">
        <f>SUM(E79+E84+E86)</f>
        <v>56219.880000000005</v>
      </c>
      <c r="F78" s="78">
        <f>SUM(F79+F84+F86)</f>
        <v>0</v>
      </c>
      <c r="G78" s="78">
        <v>0</v>
      </c>
      <c r="H78" s="78">
        <f>SUM(H79+H84+H86)</f>
        <v>0</v>
      </c>
    </row>
    <row r="79" spans="1:8" s="104" customFormat="1" x14ac:dyDescent="0.25">
      <c r="A79" s="14"/>
      <c r="B79" s="15">
        <v>422</v>
      </c>
      <c r="C79" s="26" t="s">
        <v>173</v>
      </c>
      <c r="D79" s="77">
        <f>SUM(D80:D83)</f>
        <v>7900.56</v>
      </c>
      <c r="E79" s="78">
        <f>SUM(E80:E83)</f>
        <v>21905.97</v>
      </c>
      <c r="F79" s="78">
        <f>SUM(F80:F83)</f>
        <v>0</v>
      </c>
      <c r="G79" s="78">
        <f>SUM(G80:G83)</f>
        <v>0</v>
      </c>
      <c r="H79" s="78">
        <f>SUM(H80:H83)</f>
        <v>0</v>
      </c>
    </row>
    <row r="80" spans="1:8" s="104" customFormat="1" x14ac:dyDescent="0.25">
      <c r="A80" s="14"/>
      <c r="B80" s="60">
        <v>4221</v>
      </c>
      <c r="C80" s="27" t="s">
        <v>174</v>
      </c>
      <c r="D80" s="56">
        <v>2387.5</v>
      </c>
      <c r="E80" s="57">
        <v>21005.97</v>
      </c>
      <c r="F80" s="57">
        <v>0</v>
      </c>
      <c r="G80" s="57">
        <v>0</v>
      </c>
      <c r="H80" s="57">
        <v>0</v>
      </c>
    </row>
    <row r="81" spans="1:8" s="104" customFormat="1" x14ac:dyDescent="0.25">
      <c r="A81" s="14"/>
      <c r="B81" s="60">
        <v>4222</v>
      </c>
      <c r="C81" s="27" t="s">
        <v>175</v>
      </c>
      <c r="D81" s="56">
        <v>0</v>
      </c>
      <c r="E81" s="57">
        <v>0</v>
      </c>
      <c r="F81" s="57">
        <v>0</v>
      </c>
      <c r="G81" s="57">
        <v>0</v>
      </c>
      <c r="H81" s="57">
        <v>0</v>
      </c>
    </row>
    <row r="82" spans="1:8" s="104" customFormat="1" x14ac:dyDescent="0.25">
      <c r="A82" s="14"/>
      <c r="B82" s="60">
        <v>4223</v>
      </c>
      <c r="C82" s="27" t="s">
        <v>176</v>
      </c>
      <c r="D82" s="56">
        <v>0</v>
      </c>
      <c r="E82" s="57">
        <v>0</v>
      </c>
      <c r="F82" s="57">
        <v>0</v>
      </c>
      <c r="G82" s="57">
        <v>0</v>
      </c>
      <c r="H82" s="57">
        <v>0</v>
      </c>
    </row>
    <row r="83" spans="1:8" s="104" customFormat="1" ht="25.5" x14ac:dyDescent="0.25">
      <c r="A83" s="14"/>
      <c r="B83" s="60">
        <v>4227</v>
      </c>
      <c r="C83" s="27" t="s">
        <v>212</v>
      </c>
      <c r="D83" s="56">
        <v>5513.06</v>
      </c>
      <c r="E83" s="57">
        <v>900</v>
      </c>
      <c r="F83" s="57"/>
      <c r="G83" s="57"/>
      <c r="H83" s="57"/>
    </row>
    <row r="84" spans="1:8" s="104" customFormat="1" x14ac:dyDescent="0.25">
      <c r="A84" s="14"/>
      <c r="B84" s="15">
        <v>424</v>
      </c>
      <c r="C84" s="26" t="s">
        <v>177</v>
      </c>
      <c r="D84" s="77">
        <f>D85</f>
        <v>378.59</v>
      </c>
      <c r="E84" s="78">
        <f>E85</f>
        <v>1.41</v>
      </c>
      <c r="F84" s="78">
        <f>F85</f>
        <v>0</v>
      </c>
      <c r="G84" s="57">
        <f>G85</f>
        <v>0</v>
      </c>
      <c r="H84" s="57">
        <v>0</v>
      </c>
    </row>
    <row r="85" spans="1:8" s="104" customFormat="1" x14ac:dyDescent="0.25">
      <c r="A85" s="14"/>
      <c r="B85" s="60">
        <v>4241</v>
      </c>
      <c r="C85" s="27" t="s">
        <v>178</v>
      </c>
      <c r="D85" s="56">
        <v>378.59</v>
      </c>
      <c r="E85" s="57">
        <v>1.41</v>
      </c>
      <c r="F85" s="57">
        <v>0</v>
      </c>
      <c r="G85" s="57">
        <v>0</v>
      </c>
      <c r="H85" s="57">
        <v>0</v>
      </c>
    </row>
    <row r="86" spans="1:8" s="104" customFormat="1" ht="25.5" x14ac:dyDescent="0.25">
      <c r="A86" s="14"/>
      <c r="B86" s="15">
        <v>426</v>
      </c>
      <c r="C86" s="26" t="s">
        <v>179</v>
      </c>
      <c r="D86" s="77">
        <f>D87</f>
        <v>45875</v>
      </c>
      <c r="E86" s="78">
        <f>E87</f>
        <v>34312.5</v>
      </c>
      <c r="F86" s="78">
        <f>F87</f>
        <v>0</v>
      </c>
      <c r="G86" s="78">
        <f>G87</f>
        <v>0</v>
      </c>
      <c r="H86" s="78">
        <f>H87</f>
        <v>0</v>
      </c>
    </row>
    <row r="87" spans="1:8" s="104" customFormat="1" x14ac:dyDescent="0.25">
      <c r="A87" s="14"/>
      <c r="B87" s="60">
        <v>4264</v>
      </c>
      <c r="C87" s="27" t="s">
        <v>180</v>
      </c>
      <c r="D87" s="56">
        <v>45875</v>
      </c>
      <c r="E87" s="57">
        <v>34312.5</v>
      </c>
      <c r="F87" s="57">
        <v>0</v>
      </c>
      <c r="G87" s="57">
        <v>0</v>
      </c>
      <c r="H87" s="57">
        <v>0</v>
      </c>
    </row>
    <row r="88" spans="1:8" s="104" customFormat="1" ht="38.25" x14ac:dyDescent="0.25">
      <c r="A88" s="14"/>
      <c r="B88" s="15">
        <v>451</v>
      </c>
      <c r="C88" s="26" t="s">
        <v>73</v>
      </c>
      <c r="D88" s="77">
        <f>D89</f>
        <v>79419.100000000006</v>
      </c>
      <c r="E88" s="78">
        <f>E89</f>
        <v>0</v>
      </c>
      <c r="F88" s="78">
        <f>F89</f>
        <v>0</v>
      </c>
      <c r="G88" s="78">
        <f>G89</f>
        <v>0</v>
      </c>
      <c r="H88" s="78">
        <f>H89</f>
        <v>0</v>
      </c>
    </row>
    <row r="89" spans="1:8" ht="25.5" x14ac:dyDescent="0.25">
      <c r="A89" s="16"/>
      <c r="B89" s="16">
        <v>4511</v>
      </c>
      <c r="C89" s="27" t="s">
        <v>181</v>
      </c>
      <c r="D89" s="56">
        <v>79419.100000000006</v>
      </c>
      <c r="E89" s="57">
        <v>0</v>
      </c>
      <c r="F89" s="57">
        <v>0</v>
      </c>
      <c r="G89" s="57">
        <v>0</v>
      </c>
      <c r="H89" s="58">
        <v>0</v>
      </c>
    </row>
  </sheetData>
  <mergeCells count="5">
    <mergeCell ref="A25:H25"/>
    <mergeCell ref="A1:H1"/>
    <mergeCell ref="A3:H3"/>
    <mergeCell ref="A5:H5"/>
    <mergeCell ref="A7:H7"/>
  </mergeCells>
  <pageMargins left="0.7" right="0.7" top="0.75" bottom="0.75" header="0.3" footer="0.3"/>
  <pageSetup paperSize="9" scale="7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topLeftCell="A40" workbookViewId="0">
      <selection activeCell="B48" sqref="B48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75" t="s">
        <v>238</v>
      </c>
      <c r="B1" s="175"/>
      <c r="C1" s="175"/>
      <c r="D1" s="175"/>
      <c r="E1" s="175"/>
      <c r="F1" s="175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75" t="s">
        <v>17</v>
      </c>
      <c r="B3" s="175"/>
      <c r="C3" s="175"/>
      <c r="D3" s="175"/>
      <c r="E3" s="175"/>
      <c r="F3" s="175"/>
    </row>
    <row r="4" spans="1:6" ht="18" x14ac:dyDescent="0.25">
      <c r="B4" s="25"/>
      <c r="C4" s="25"/>
      <c r="D4" s="25"/>
      <c r="E4" s="5"/>
      <c r="F4" s="5"/>
    </row>
    <row r="5" spans="1:6" ht="18" customHeight="1" x14ac:dyDescent="0.25">
      <c r="A5" s="175" t="s">
        <v>4</v>
      </c>
      <c r="B5" s="175"/>
      <c r="C5" s="175"/>
      <c r="D5" s="175"/>
      <c r="E5" s="175"/>
      <c r="F5" s="175"/>
    </row>
    <row r="6" spans="1:6" ht="18" x14ac:dyDescent="0.25">
      <c r="A6" s="25"/>
      <c r="B6" s="25"/>
      <c r="C6" s="25"/>
      <c r="D6" s="25"/>
      <c r="E6" s="5"/>
      <c r="F6" s="5"/>
    </row>
    <row r="7" spans="1:6" ht="15.75" customHeight="1" x14ac:dyDescent="0.25">
      <c r="A7" s="175" t="s">
        <v>45</v>
      </c>
      <c r="B7" s="175"/>
      <c r="C7" s="175"/>
      <c r="D7" s="175"/>
      <c r="E7" s="175"/>
      <c r="F7" s="175"/>
    </row>
    <row r="8" spans="1:6" ht="18" x14ac:dyDescent="0.25">
      <c r="A8" s="25"/>
      <c r="B8" s="25"/>
      <c r="C8" s="25"/>
      <c r="D8" s="25"/>
      <c r="E8" s="5"/>
      <c r="F8" s="5"/>
    </row>
    <row r="9" spans="1:6" ht="25.5" x14ac:dyDescent="0.25">
      <c r="A9" s="21" t="s">
        <v>47</v>
      </c>
      <c r="B9" s="20" t="s">
        <v>235</v>
      </c>
      <c r="C9" s="21" t="s">
        <v>232</v>
      </c>
      <c r="D9" s="21" t="s">
        <v>236</v>
      </c>
      <c r="E9" s="21" t="s">
        <v>211</v>
      </c>
      <c r="F9" s="21" t="s">
        <v>237</v>
      </c>
    </row>
    <row r="10" spans="1:6" x14ac:dyDescent="0.25">
      <c r="A10" s="41" t="s">
        <v>0</v>
      </c>
      <c r="B10" s="69">
        <f>SUM(B13+B14+B16+B17+B19+B21+B22+B24+B25+B27+B30)</f>
        <v>803138.91999999993</v>
      </c>
      <c r="C10" s="59">
        <f>SUM(C13+C14+C16+C17+C19+C21+C22+C24+C25+C27+C28+C30)</f>
        <v>914348.98</v>
      </c>
      <c r="D10" s="59">
        <f>SUM(D13+D14+D16+D17+D19+D21+D22+D24+D25+D27+D30)</f>
        <v>927094.66999999993</v>
      </c>
      <c r="E10" s="59">
        <f>SUM(E13+E14+E16+E17+E19+E21+E22+E24+E25+E27+E30)</f>
        <v>939564.28999999992</v>
      </c>
      <c r="F10" s="59">
        <f>SUM(F13+F14+F16+F17+F19+F21+F22+F24+F25+F27+F30)</f>
        <v>952220.95000000007</v>
      </c>
    </row>
    <row r="11" spans="1:6" x14ac:dyDescent="0.25">
      <c r="A11" s="26" t="s">
        <v>52</v>
      </c>
      <c r="B11" s="59"/>
      <c r="C11" s="59"/>
      <c r="D11" s="59"/>
      <c r="E11" s="59"/>
      <c r="F11" s="59"/>
    </row>
    <row r="12" spans="1:6" x14ac:dyDescent="0.25">
      <c r="A12" s="13" t="s">
        <v>53</v>
      </c>
      <c r="B12" s="57"/>
      <c r="C12" s="57"/>
      <c r="D12" s="57"/>
      <c r="E12" s="57"/>
      <c r="F12" s="57"/>
    </row>
    <row r="13" spans="1:6" x14ac:dyDescent="0.25">
      <c r="A13" s="13">
        <v>6711</v>
      </c>
      <c r="B13" s="57">
        <v>1895.77</v>
      </c>
      <c r="C13" s="57">
        <v>1950</v>
      </c>
      <c r="D13" s="57">
        <v>1950</v>
      </c>
      <c r="E13" s="57">
        <v>1950</v>
      </c>
      <c r="F13" s="57">
        <v>1950</v>
      </c>
    </row>
    <row r="14" spans="1:6" x14ac:dyDescent="0.25">
      <c r="A14" s="13">
        <v>6712</v>
      </c>
      <c r="B14" s="57">
        <v>0</v>
      </c>
      <c r="C14" s="57"/>
      <c r="D14" s="57"/>
      <c r="E14" s="57"/>
      <c r="F14" s="57"/>
    </row>
    <row r="15" spans="1:6" x14ac:dyDescent="0.25">
      <c r="A15" s="13" t="s">
        <v>55</v>
      </c>
      <c r="B15" s="57"/>
      <c r="C15" s="57"/>
      <c r="D15" s="57"/>
      <c r="E15" s="57"/>
      <c r="F15" s="57"/>
    </row>
    <row r="16" spans="1:6" x14ac:dyDescent="0.25">
      <c r="A16" s="13">
        <v>6614</v>
      </c>
      <c r="B16" s="57">
        <v>1190</v>
      </c>
      <c r="C16" s="57">
        <v>400</v>
      </c>
      <c r="D16" s="57">
        <v>400</v>
      </c>
      <c r="E16" s="57">
        <v>400</v>
      </c>
      <c r="F16" s="57">
        <v>400</v>
      </c>
    </row>
    <row r="17" spans="1:6" x14ac:dyDescent="0.25">
      <c r="A17" s="13">
        <v>6615</v>
      </c>
      <c r="B17" s="57">
        <v>400</v>
      </c>
      <c r="C17" s="57">
        <v>400</v>
      </c>
      <c r="D17" s="57">
        <v>400</v>
      </c>
      <c r="E17" s="57">
        <v>400</v>
      </c>
      <c r="F17" s="57">
        <v>400</v>
      </c>
    </row>
    <row r="18" spans="1:6" x14ac:dyDescent="0.25">
      <c r="A18" s="13" t="s">
        <v>75</v>
      </c>
      <c r="B18" s="57"/>
      <c r="C18" s="57"/>
      <c r="D18" s="57"/>
      <c r="E18" s="57"/>
      <c r="F18" s="57"/>
    </row>
    <row r="19" spans="1:6" x14ac:dyDescent="0.25">
      <c r="A19" s="13">
        <v>6526</v>
      </c>
      <c r="B19" s="57">
        <v>1990</v>
      </c>
      <c r="C19" s="57">
        <v>3364</v>
      </c>
      <c r="D19" s="57">
        <v>6364</v>
      </c>
      <c r="E19" s="57">
        <v>6364</v>
      </c>
      <c r="F19" s="57">
        <v>6364</v>
      </c>
    </row>
    <row r="20" spans="1:6" x14ac:dyDescent="0.25">
      <c r="A20" s="13" t="s">
        <v>80</v>
      </c>
      <c r="B20" s="57"/>
      <c r="C20" s="57"/>
      <c r="D20" s="57"/>
      <c r="E20" s="57"/>
      <c r="F20" s="57"/>
    </row>
    <row r="21" spans="1:6" x14ac:dyDescent="0.25">
      <c r="A21" s="13">
        <v>6711</v>
      </c>
      <c r="B21" s="57">
        <v>58348.75</v>
      </c>
      <c r="C21" s="57">
        <v>64372.46</v>
      </c>
      <c r="D21" s="57">
        <v>60703.85</v>
      </c>
      <c r="E21" s="57">
        <v>60703.85</v>
      </c>
      <c r="F21" s="57">
        <v>60703.85</v>
      </c>
    </row>
    <row r="22" spans="1:6" x14ac:dyDescent="0.25">
      <c r="A22" s="13">
        <v>6712</v>
      </c>
      <c r="B22" s="57">
        <v>106618</v>
      </c>
      <c r="C22" s="57">
        <v>34312.5</v>
      </c>
      <c r="D22" s="57">
        <v>0</v>
      </c>
      <c r="E22" s="57">
        <v>0</v>
      </c>
      <c r="F22" s="57">
        <v>0</v>
      </c>
    </row>
    <row r="23" spans="1:6" x14ac:dyDescent="0.25">
      <c r="A23" s="13" t="s">
        <v>76</v>
      </c>
      <c r="B23" s="57"/>
      <c r="C23" s="57"/>
      <c r="D23" s="57"/>
      <c r="E23" s="57"/>
      <c r="F23" s="57"/>
    </row>
    <row r="24" spans="1:6" x14ac:dyDescent="0.25">
      <c r="A24" s="13">
        <v>6361</v>
      </c>
      <c r="B24" s="57">
        <v>587566.86</v>
      </c>
      <c r="C24" s="57">
        <v>763242.88</v>
      </c>
      <c r="D24" s="57">
        <v>831307.82</v>
      </c>
      <c r="E24" s="57">
        <v>841341.43999999994</v>
      </c>
      <c r="F24" s="57">
        <v>853961.56</v>
      </c>
    </row>
    <row r="25" spans="1:6" x14ac:dyDescent="0.25">
      <c r="A25" s="13">
        <v>6362</v>
      </c>
      <c r="B25" s="57">
        <v>25880</v>
      </c>
      <c r="C25" s="57">
        <v>0</v>
      </c>
      <c r="D25" s="57">
        <v>0</v>
      </c>
      <c r="E25" s="57">
        <v>2436</v>
      </c>
      <c r="F25" s="57">
        <v>2472.54</v>
      </c>
    </row>
    <row r="26" spans="1:6" x14ac:dyDescent="0.25">
      <c r="A26" s="13" t="s">
        <v>78</v>
      </c>
      <c r="B26" s="57"/>
      <c r="C26" s="57"/>
      <c r="D26" s="57"/>
      <c r="E26" s="57"/>
      <c r="F26" s="57"/>
    </row>
    <row r="27" spans="1:6" x14ac:dyDescent="0.25">
      <c r="A27" s="13">
        <v>6361</v>
      </c>
      <c r="B27" s="57">
        <v>11813.95</v>
      </c>
      <c r="C27" s="57">
        <v>15013.14</v>
      </c>
      <c r="D27" s="57">
        <v>15357</v>
      </c>
      <c r="E27" s="57">
        <v>15357</v>
      </c>
      <c r="F27" s="57">
        <v>15357</v>
      </c>
    </row>
    <row r="28" spans="1:6" x14ac:dyDescent="0.25">
      <c r="A28" s="13">
        <v>6362</v>
      </c>
      <c r="B28" s="57"/>
      <c r="C28" s="57">
        <v>17000</v>
      </c>
      <c r="D28" s="57"/>
      <c r="E28" s="57"/>
      <c r="F28" s="57"/>
    </row>
    <row r="29" spans="1:6" x14ac:dyDescent="0.25">
      <c r="A29" s="13" t="s">
        <v>79</v>
      </c>
      <c r="B29" s="57"/>
      <c r="C29" s="57"/>
      <c r="D29" s="57"/>
      <c r="E29" s="57"/>
      <c r="F29" s="57"/>
    </row>
    <row r="30" spans="1:6" x14ac:dyDescent="0.25">
      <c r="A30" s="13">
        <v>6631</v>
      </c>
      <c r="B30" s="57">
        <v>7435.59</v>
      </c>
      <c r="C30" s="57">
        <v>14294</v>
      </c>
      <c r="D30" s="57">
        <v>10612</v>
      </c>
      <c r="E30" s="57">
        <v>10612</v>
      </c>
      <c r="F30" s="57">
        <v>10612</v>
      </c>
    </row>
    <row r="31" spans="1:6" ht="25.5" x14ac:dyDescent="0.25">
      <c r="A31" s="11" t="s">
        <v>50</v>
      </c>
      <c r="B31" s="56"/>
      <c r="C31" s="57"/>
      <c r="D31" s="57"/>
      <c r="E31" s="57"/>
      <c r="F31" s="57"/>
    </row>
    <row r="32" spans="1:6" ht="25.5" x14ac:dyDescent="0.25">
      <c r="A32" s="18" t="s">
        <v>51</v>
      </c>
      <c r="B32" s="56"/>
      <c r="C32" s="57"/>
      <c r="D32" s="57"/>
      <c r="E32" s="57"/>
      <c r="F32" s="57"/>
    </row>
    <row r="33" spans="1:6" x14ac:dyDescent="0.25">
      <c r="A33" s="41" t="s">
        <v>48</v>
      </c>
      <c r="B33" s="56"/>
      <c r="C33" s="57"/>
      <c r="D33" s="57"/>
      <c r="E33" s="57"/>
      <c r="F33" s="58"/>
    </row>
    <row r="34" spans="1:6" x14ac:dyDescent="0.25">
      <c r="A34" s="13" t="s">
        <v>49</v>
      </c>
      <c r="B34" s="56"/>
      <c r="C34" s="57"/>
      <c r="D34" s="57"/>
      <c r="E34" s="57"/>
      <c r="F34" s="58"/>
    </row>
    <row r="37" spans="1:6" ht="15.75" customHeight="1" x14ac:dyDescent="0.25">
      <c r="A37" s="175" t="s">
        <v>46</v>
      </c>
      <c r="B37" s="175"/>
      <c r="C37" s="175"/>
      <c r="D37" s="175"/>
      <c r="E37" s="175"/>
      <c r="F37" s="175"/>
    </row>
    <row r="38" spans="1:6" ht="18" x14ac:dyDescent="0.25">
      <c r="A38" s="25"/>
      <c r="B38" s="25"/>
      <c r="C38" s="25"/>
      <c r="D38" s="25"/>
      <c r="E38" s="5"/>
      <c r="F38" s="5"/>
    </row>
    <row r="39" spans="1:6" ht="25.5" x14ac:dyDescent="0.25">
      <c r="A39" s="21" t="s">
        <v>47</v>
      </c>
      <c r="B39" s="20" t="s">
        <v>235</v>
      </c>
      <c r="C39" s="21" t="s">
        <v>232</v>
      </c>
      <c r="D39" s="21" t="s">
        <v>236</v>
      </c>
      <c r="E39" s="21" t="s">
        <v>211</v>
      </c>
      <c r="F39" s="21" t="s">
        <v>237</v>
      </c>
    </row>
    <row r="40" spans="1:6" x14ac:dyDescent="0.25">
      <c r="A40" s="41" t="s">
        <v>1</v>
      </c>
      <c r="B40" s="69">
        <f>SUM(B41+B46+B49+B52+B57+B65+B70)</f>
        <v>800206.97</v>
      </c>
      <c r="C40" s="59">
        <f>SUM(C41+C46+C49+C52+C57+C65+C70+C73)</f>
        <v>933550.07999999996</v>
      </c>
      <c r="D40" s="59">
        <f>SUM(D41+D46+D49+D52+D57+D65+D70+D73)</f>
        <v>934893.24999999988</v>
      </c>
      <c r="E40" s="59">
        <f>SUM(E41+E46+E49+E52+E57+E65+E70+E73)</f>
        <v>939564.28999999992</v>
      </c>
      <c r="F40" s="59">
        <f>SUM(F41+F46+F49+F52+F57+F65+F70+F73)</f>
        <v>952220.95000000007</v>
      </c>
    </row>
    <row r="41" spans="1:6" ht="15.75" customHeight="1" x14ac:dyDescent="0.25">
      <c r="A41" s="26" t="s">
        <v>52</v>
      </c>
      <c r="B41" s="77">
        <f>SUM(B43:B45)</f>
        <v>1895.77</v>
      </c>
      <c r="C41" s="78">
        <f>SUM(C43:C45)</f>
        <v>1950</v>
      </c>
      <c r="D41" s="78">
        <f>SUM(D43:D45)</f>
        <v>1950</v>
      </c>
      <c r="E41" s="78">
        <f>SUM(E43:E45)</f>
        <v>1950</v>
      </c>
      <c r="F41" s="78">
        <f>SUM(F43:F45)</f>
        <v>1950</v>
      </c>
    </row>
    <row r="42" spans="1:6" x14ac:dyDescent="0.25">
      <c r="A42" s="13" t="s">
        <v>53</v>
      </c>
      <c r="B42" s="56"/>
      <c r="C42" s="57"/>
      <c r="D42" s="57"/>
      <c r="E42" s="57"/>
      <c r="F42" s="57"/>
    </row>
    <row r="43" spans="1:6" x14ac:dyDescent="0.25">
      <c r="A43" s="13">
        <v>3239</v>
      </c>
      <c r="B43" s="56">
        <v>300</v>
      </c>
      <c r="C43" s="57">
        <v>550</v>
      </c>
      <c r="D43" s="57">
        <v>550</v>
      </c>
      <c r="E43" s="57">
        <v>550</v>
      </c>
      <c r="F43" s="57">
        <v>550</v>
      </c>
    </row>
    <row r="44" spans="1:6" x14ac:dyDescent="0.25">
      <c r="A44" s="13">
        <v>3235</v>
      </c>
      <c r="B44" s="56">
        <v>100</v>
      </c>
      <c r="C44" s="57"/>
      <c r="D44" s="57"/>
      <c r="E44" s="57"/>
      <c r="F44" s="57"/>
    </row>
    <row r="45" spans="1:6" x14ac:dyDescent="0.25">
      <c r="A45" s="12">
        <v>3299</v>
      </c>
      <c r="B45" s="56">
        <v>1495.77</v>
      </c>
      <c r="C45" s="57">
        <v>1400</v>
      </c>
      <c r="D45" s="57">
        <v>1400</v>
      </c>
      <c r="E45" s="57">
        <v>1400</v>
      </c>
      <c r="F45" s="57">
        <v>1400</v>
      </c>
    </row>
    <row r="46" spans="1:6" x14ac:dyDescent="0.25">
      <c r="A46" s="26" t="s">
        <v>54</v>
      </c>
      <c r="B46" s="77">
        <f>B48</f>
        <v>529.88</v>
      </c>
      <c r="C46" s="78">
        <f>C48</f>
        <v>4702.8599999999997</v>
      </c>
      <c r="D46" s="78">
        <f>D48</f>
        <v>4175</v>
      </c>
      <c r="E46" s="78">
        <f>E48</f>
        <v>800</v>
      </c>
      <c r="F46" s="78">
        <f>F48</f>
        <v>800</v>
      </c>
    </row>
    <row r="47" spans="1:6" x14ac:dyDescent="0.25">
      <c r="A47" s="13" t="s">
        <v>55</v>
      </c>
      <c r="B47" s="56"/>
      <c r="C47" s="57"/>
      <c r="D47" s="57"/>
      <c r="E47" s="57"/>
      <c r="F47" s="57"/>
    </row>
    <row r="48" spans="1:6" x14ac:dyDescent="0.25">
      <c r="A48" s="13">
        <v>32</v>
      </c>
      <c r="B48" s="56">
        <v>529.88</v>
      </c>
      <c r="C48" s="57">
        <v>4702.8599999999997</v>
      </c>
      <c r="D48" s="57">
        <v>4175</v>
      </c>
      <c r="E48" s="57">
        <v>800</v>
      </c>
      <c r="F48" s="57">
        <v>800</v>
      </c>
    </row>
    <row r="49" spans="1:6" x14ac:dyDescent="0.25">
      <c r="A49" s="70" t="s">
        <v>81</v>
      </c>
      <c r="B49" s="77">
        <f>B51</f>
        <v>1990</v>
      </c>
      <c r="C49" s="78">
        <f>C51</f>
        <v>3364</v>
      </c>
      <c r="D49" s="78">
        <f>D51</f>
        <v>6364</v>
      </c>
      <c r="E49" s="78">
        <f>E51</f>
        <v>6364</v>
      </c>
      <c r="F49" s="78">
        <f>F51</f>
        <v>6364</v>
      </c>
    </row>
    <row r="50" spans="1:6" x14ac:dyDescent="0.25">
      <c r="A50" s="13" t="s">
        <v>82</v>
      </c>
      <c r="B50" s="56"/>
      <c r="C50" s="57"/>
      <c r="D50" s="57"/>
      <c r="E50" s="57"/>
      <c r="F50" s="57"/>
    </row>
    <row r="51" spans="1:6" x14ac:dyDescent="0.25">
      <c r="A51" s="13">
        <v>32</v>
      </c>
      <c r="B51" s="56">
        <v>1990</v>
      </c>
      <c r="C51" s="57">
        <v>3364</v>
      </c>
      <c r="D51" s="57">
        <v>6364</v>
      </c>
      <c r="E51" s="57">
        <v>6364</v>
      </c>
      <c r="F51" s="57">
        <v>6364</v>
      </c>
    </row>
    <row r="52" spans="1:6" x14ac:dyDescent="0.25">
      <c r="A52" s="70" t="s">
        <v>88</v>
      </c>
      <c r="B52" s="77">
        <f>SUM(B54:B56)</f>
        <v>165211.07</v>
      </c>
      <c r="C52" s="78">
        <f>SUM(C54:C56)</f>
        <v>97308.98000000001</v>
      </c>
      <c r="D52" s="78">
        <f>SUM(D54:D56)</f>
        <v>60703.85</v>
      </c>
      <c r="E52" s="78">
        <f>SUM(E54:E56)</f>
        <v>60703.85</v>
      </c>
      <c r="F52" s="78">
        <f>SUM(F54:F56)</f>
        <v>60703.85</v>
      </c>
    </row>
    <row r="53" spans="1:6" x14ac:dyDescent="0.25">
      <c r="A53" s="13" t="s">
        <v>89</v>
      </c>
      <c r="B53" s="56"/>
      <c r="C53" s="57"/>
      <c r="D53" s="57"/>
      <c r="E53" s="57"/>
      <c r="F53" s="57"/>
    </row>
    <row r="54" spans="1:6" x14ac:dyDescent="0.25">
      <c r="A54" s="13">
        <v>32</v>
      </c>
      <c r="B54" s="56">
        <v>58593.07</v>
      </c>
      <c r="C54" s="57">
        <v>62996.480000000003</v>
      </c>
      <c r="D54" s="57">
        <v>60703.85</v>
      </c>
      <c r="E54" s="57">
        <v>60703.85</v>
      </c>
      <c r="F54" s="57">
        <v>60703.85</v>
      </c>
    </row>
    <row r="55" spans="1:6" x14ac:dyDescent="0.25">
      <c r="A55" s="13">
        <v>42</v>
      </c>
      <c r="B55" s="56">
        <v>52698.9</v>
      </c>
      <c r="C55" s="57">
        <v>34312.5</v>
      </c>
      <c r="D55" s="57">
        <v>0</v>
      </c>
      <c r="E55" s="57">
        <v>0</v>
      </c>
      <c r="F55" s="57">
        <v>0</v>
      </c>
    </row>
    <row r="56" spans="1:6" x14ac:dyDescent="0.25">
      <c r="A56" s="13">
        <v>45</v>
      </c>
      <c r="B56" s="56">
        <v>53919.1</v>
      </c>
      <c r="C56" s="57">
        <v>0</v>
      </c>
      <c r="D56" s="57">
        <v>0</v>
      </c>
      <c r="E56" s="57">
        <v>0</v>
      </c>
      <c r="F56" s="57">
        <v>0</v>
      </c>
    </row>
    <row r="57" spans="1:6" x14ac:dyDescent="0.25">
      <c r="A57" s="70" t="s">
        <v>83</v>
      </c>
      <c r="B57" s="77">
        <f>SUM(B59:B64)</f>
        <v>610752.57999999996</v>
      </c>
      <c r="C57" s="78">
        <f>SUM(C59:C63)</f>
        <v>776204.29</v>
      </c>
      <c r="D57" s="78">
        <f>SUM(D59:D63)</f>
        <v>832014.23</v>
      </c>
      <c r="E57" s="78">
        <f>SUM(E59:E63)</f>
        <v>843777.44</v>
      </c>
      <c r="F57" s="78">
        <f>SUM(F59:F63)</f>
        <v>856434.10000000009</v>
      </c>
    </row>
    <row r="58" spans="1:6" x14ac:dyDescent="0.25">
      <c r="A58" s="13" t="s">
        <v>84</v>
      </c>
      <c r="B58" s="56"/>
      <c r="C58" s="57"/>
      <c r="D58" s="57"/>
      <c r="E58" s="57"/>
      <c r="F58" s="57"/>
    </row>
    <row r="59" spans="1:6" x14ac:dyDescent="0.25">
      <c r="A59" s="13">
        <v>31</v>
      </c>
      <c r="B59" s="56">
        <v>573310.36</v>
      </c>
      <c r="C59" s="57">
        <v>760465.88</v>
      </c>
      <c r="D59" s="57">
        <v>828907.82</v>
      </c>
      <c r="E59" s="57">
        <v>841341.43999999994</v>
      </c>
      <c r="F59" s="57">
        <v>853961.56</v>
      </c>
    </row>
    <row r="60" spans="1:6" x14ac:dyDescent="0.25">
      <c r="A60" s="13">
        <v>32</v>
      </c>
      <c r="B60" s="56">
        <v>10248.469999999999</v>
      </c>
      <c r="C60" s="57">
        <v>12408.41</v>
      </c>
      <c r="D60" s="57">
        <v>3106.41</v>
      </c>
      <c r="E60" s="57">
        <v>2436</v>
      </c>
      <c r="F60" s="57">
        <v>2472.54</v>
      </c>
    </row>
    <row r="61" spans="1:6" x14ac:dyDescent="0.25">
      <c r="A61" s="13">
        <v>34</v>
      </c>
      <c r="B61" s="56">
        <v>0</v>
      </c>
      <c r="C61" s="57">
        <v>0</v>
      </c>
      <c r="D61" s="57">
        <v>0</v>
      </c>
      <c r="E61" s="57">
        <v>0</v>
      </c>
      <c r="F61" s="57">
        <v>0</v>
      </c>
    </row>
    <row r="62" spans="1:6" x14ac:dyDescent="0.25">
      <c r="A62" s="13">
        <v>38</v>
      </c>
      <c r="B62" s="56">
        <v>238.5</v>
      </c>
      <c r="C62" s="57">
        <v>230</v>
      </c>
      <c r="D62" s="57">
        <v>0</v>
      </c>
      <c r="E62" s="57">
        <v>0</v>
      </c>
      <c r="F62" s="57">
        <v>0</v>
      </c>
    </row>
    <row r="63" spans="1:6" x14ac:dyDescent="0.25">
      <c r="A63" s="13">
        <v>42</v>
      </c>
      <c r="B63" s="56">
        <v>1455.25</v>
      </c>
      <c r="C63" s="57">
        <v>3100</v>
      </c>
      <c r="D63" s="57">
        <v>0</v>
      </c>
      <c r="E63" s="57">
        <v>0</v>
      </c>
      <c r="F63" s="57">
        <v>0</v>
      </c>
    </row>
    <row r="64" spans="1:6" x14ac:dyDescent="0.25">
      <c r="A64" s="13">
        <v>45</v>
      </c>
      <c r="B64" s="56">
        <v>25500</v>
      </c>
      <c r="C64" s="57"/>
      <c r="D64" s="57"/>
      <c r="E64" s="57"/>
      <c r="F64" s="57"/>
    </row>
    <row r="65" spans="1:6" x14ac:dyDescent="0.25">
      <c r="A65" s="70" t="s">
        <v>77</v>
      </c>
      <c r="B65" s="77">
        <f>SUM(B67:B68)</f>
        <v>12507.03</v>
      </c>
      <c r="C65" s="78">
        <f>SUM(C67:C69)</f>
        <v>31672.36</v>
      </c>
      <c r="D65" s="78">
        <f>SUM(D67:D68)</f>
        <v>15357</v>
      </c>
      <c r="E65" s="78">
        <f>SUM(E67:E68)</f>
        <v>15357</v>
      </c>
      <c r="F65" s="78">
        <f>SUM(F67:F68)</f>
        <v>15357</v>
      </c>
    </row>
    <row r="66" spans="1:6" x14ac:dyDescent="0.25">
      <c r="A66" s="13" t="s">
        <v>85</v>
      </c>
      <c r="B66" s="56"/>
      <c r="C66" s="57"/>
      <c r="D66" s="57"/>
      <c r="E66" s="57"/>
      <c r="F66" s="57"/>
    </row>
    <row r="67" spans="1:6" x14ac:dyDescent="0.25">
      <c r="A67" s="13">
        <v>31</v>
      </c>
      <c r="B67" s="56">
        <v>1342.5</v>
      </c>
      <c r="C67" s="57">
        <v>0</v>
      </c>
      <c r="D67" s="57">
        <v>0</v>
      </c>
      <c r="E67" s="57">
        <v>0</v>
      </c>
      <c r="F67" s="57">
        <v>0</v>
      </c>
    </row>
    <row r="68" spans="1:6" x14ac:dyDescent="0.25">
      <c r="A68" s="13">
        <v>32</v>
      </c>
      <c r="B68" s="56">
        <v>11164.53</v>
      </c>
      <c r="C68" s="57">
        <v>14672.36</v>
      </c>
      <c r="D68" s="57">
        <v>15357</v>
      </c>
      <c r="E68" s="57">
        <v>15357</v>
      </c>
      <c r="F68" s="57">
        <v>15357</v>
      </c>
    </row>
    <row r="69" spans="1:6" x14ac:dyDescent="0.25">
      <c r="A69" s="13">
        <v>42</v>
      </c>
      <c r="B69" s="56">
        <v>0</v>
      </c>
      <c r="C69" s="57">
        <v>17000</v>
      </c>
      <c r="D69" s="57"/>
      <c r="E69" s="57"/>
      <c r="F69" s="57"/>
    </row>
    <row r="70" spans="1:6" x14ac:dyDescent="0.25">
      <c r="A70" s="70" t="s">
        <v>86</v>
      </c>
      <c r="B70" s="77">
        <f>B72</f>
        <v>7320.64</v>
      </c>
      <c r="C70" s="78">
        <f>C72</f>
        <v>18262.63</v>
      </c>
      <c r="D70" s="78">
        <f>D72</f>
        <v>14244.21</v>
      </c>
      <c r="E70" s="78">
        <f>E72</f>
        <v>10612</v>
      </c>
      <c r="F70" s="78">
        <f>F72</f>
        <v>10612</v>
      </c>
    </row>
    <row r="71" spans="1:6" x14ac:dyDescent="0.25">
      <c r="A71" s="13" t="s">
        <v>87</v>
      </c>
      <c r="B71" s="56"/>
      <c r="C71" s="57"/>
      <c r="D71" s="57"/>
      <c r="E71" s="57"/>
      <c r="F71" s="57"/>
    </row>
    <row r="72" spans="1:6" x14ac:dyDescent="0.25">
      <c r="A72" s="13">
        <v>32</v>
      </c>
      <c r="B72" s="56">
        <v>7320.64</v>
      </c>
      <c r="C72" s="57">
        <v>18262.63</v>
      </c>
      <c r="D72" s="57">
        <v>14244.21</v>
      </c>
      <c r="E72" s="57">
        <v>10612</v>
      </c>
      <c r="F72" s="57">
        <v>10612</v>
      </c>
    </row>
    <row r="73" spans="1:6" x14ac:dyDescent="0.25">
      <c r="A73" s="70" t="s">
        <v>90</v>
      </c>
      <c r="B73" s="56"/>
      <c r="C73" s="78">
        <f>C74</f>
        <v>84.96</v>
      </c>
      <c r="D73" s="78">
        <f>D74</f>
        <v>84.96</v>
      </c>
      <c r="E73" s="78">
        <f>E74</f>
        <v>0</v>
      </c>
      <c r="F73" s="78">
        <f>F74</f>
        <v>0</v>
      </c>
    </row>
    <row r="74" spans="1:6" x14ac:dyDescent="0.25">
      <c r="A74" s="13">
        <v>32</v>
      </c>
      <c r="B74" s="56"/>
      <c r="C74" s="57">
        <v>84.96</v>
      </c>
      <c r="D74" s="57">
        <v>84.96</v>
      </c>
      <c r="E74" s="57">
        <v>0</v>
      </c>
      <c r="F74" s="57">
        <v>0</v>
      </c>
    </row>
    <row r="75" spans="1:6" x14ac:dyDescent="0.25">
      <c r="A75" s="13"/>
      <c r="B75" s="56"/>
      <c r="C75" s="57"/>
      <c r="D75" s="57"/>
      <c r="E75" s="57"/>
      <c r="F75" s="58"/>
    </row>
  </sheetData>
  <mergeCells count="5">
    <mergeCell ref="A1:F1"/>
    <mergeCell ref="A3:F3"/>
    <mergeCell ref="A5:F5"/>
    <mergeCell ref="A7:F7"/>
    <mergeCell ref="A37:F37"/>
  </mergeCells>
  <pageMargins left="0.7" right="0.7" top="0.75" bottom="0.75" header="0.3" footer="0.3"/>
  <pageSetup paperSize="9" scale="8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workbookViewId="0">
      <selection activeCell="F13" sqref="F13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75" t="s">
        <v>238</v>
      </c>
      <c r="B1" s="175"/>
      <c r="C1" s="175"/>
      <c r="D1" s="175"/>
      <c r="E1" s="175"/>
      <c r="F1" s="17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75" t="s">
        <v>17</v>
      </c>
      <c r="B3" s="175"/>
      <c r="C3" s="175"/>
      <c r="D3" s="175"/>
      <c r="E3" s="188"/>
      <c r="F3" s="188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75" t="s">
        <v>4</v>
      </c>
      <c r="B5" s="176"/>
      <c r="C5" s="176"/>
      <c r="D5" s="176"/>
      <c r="E5" s="176"/>
      <c r="F5" s="176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75" t="s">
        <v>12</v>
      </c>
      <c r="B7" s="196"/>
      <c r="C7" s="196"/>
      <c r="D7" s="196"/>
      <c r="E7" s="196"/>
      <c r="F7" s="19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21" t="s">
        <v>47</v>
      </c>
      <c r="B9" s="20" t="s">
        <v>235</v>
      </c>
      <c r="C9" s="21" t="s">
        <v>232</v>
      </c>
      <c r="D9" s="21" t="s">
        <v>236</v>
      </c>
      <c r="E9" s="21" t="s">
        <v>211</v>
      </c>
      <c r="F9" s="21" t="s">
        <v>237</v>
      </c>
    </row>
    <row r="10" spans="1:6" ht="15.75" customHeight="1" x14ac:dyDescent="0.25">
      <c r="A10" s="11" t="s">
        <v>13</v>
      </c>
      <c r="B10" s="56">
        <f>B12</f>
        <v>800206.97</v>
      </c>
      <c r="C10" s="57">
        <f>C12</f>
        <v>933550.07999999996</v>
      </c>
      <c r="D10" s="57">
        <f>D12</f>
        <v>934893.25</v>
      </c>
      <c r="E10" s="57">
        <f>E12</f>
        <v>939564.29</v>
      </c>
      <c r="F10" s="57">
        <f>F12</f>
        <v>952220.95</v>
      </c>
    </row>
    <row r="11" spans="1:6" ht="15.75" customHeight="1" x14ac:dyDescent="0.25">
      <c r="A11" s="11" t="s">
        <v>91</v>
      </c>
      <c r="B11" s="56"/>
      <c r="C11" s="57"/>
      <c r="D11" s="57"/>
      <c r="E11" s="57"/>
      <c r="F11" s="57"/>
    </row>
    <row r="12" spans="1:6" x14ac:dyDescent="0.25">
      <c r="A12" s="18" t="s">
        <v>92</v>
      </c>
      <c r="B12" s="56">
        <v>800206.97</v>
      </c>
      <c r="C12" s="57">
        <v>933550.07999999996</v>
      </c>
      <c r="D12" s="57">
        <v>934893.25</v>
      </c>
      <c r="E12" s="57">
        <v>939564.29</v>
      </c>
      <c r="F12" s="57">
        <v>952220.95</v>
      </c>
    </row>
    <row r="13" spans="1:6" x14ac:dyDescent="0.25">
      <c r="A13" s="17"/>
      <c r="B13" s="56"/>
      <c r="C13" s="57"/>
      <c r="D13" s="57"/>
      <c r="E13" s="57"/>
      <c r="F13" s="57"/>
    </row>
    <row r="14" spans="1:6" x14ac:dyDescent="0.25">
      <c r="A14" s="11"/>
      <c r="B14" s="56"/>
      <c r="C14" s="57"/>
      <c r="D14" s="57"/>
      <c r="E14" s="57"/>
      <c r="F14" s="58"/>
    </row>
    <row r="15" spans="1:6" x14ac:dyDescent="0.25">
      <c r="A15" s="19"/>
      <c r="B15" s="56"/>
      <c r="C15" s="57"/>
      <c r="D15" s="57"/>
      <c r="E15" s="57"/>
      <c r="F15" s="58"/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H11" sqref="H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175" t="s">
        <v>238</v>
      </c>
      <c r="B1" s="175"/>
      <c r="C1" s="175"/>
      <c r="D1" s="175"/>
      <c r="E1" s="175"/>
      <c r="F1" s="175"/>
      <c r="G1" s="175"/>
      <c r="H1" s="175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175" t="s">
        <v>17</v>
      </c>
      <c r="B3" s="175"/>
      <c r="C3" s="175"/>
      <c r="D3" s="175"/>
      <c r="E3" s="175"/>
      <c r="F3" s="175"/>
      <c r="G3" s="175"/>
      <c r="H3" s="175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175" t="s">
        <v>56</v>
      </c>
      <c r="B5" s="175"/>
      <c r="C5" s="175"/>
      <c r="D5" s="175"/>
      <c r="E5" s="175"/>
      <c r="F5" s="175"/>
      <c r="G5" s="175"/>
      <c r="H5" s="175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21" t="s">
        <v>5</v>
      </c>
      <c r="B7" s="20" t="s">
        <v>6</v>
      </c>
      <c r="C7" s="20" t="s">
        <v>34</v>
      </c>
      <c r="D7" s="20" t="s">
        <v>235</v>
      </c>
      <c r="E7" s="21" t="s">
        <v>232</v>
      </c>
      <c r="F7" s="21" t="s">
        <v>236</v>
      </c>
      <c r="G7" s="21" t="s">
        <v>211</v>
      </c>
      <c r="H7" s="21" t="s">
        <v>237</v>
      </c>
    </row>
    <row r="8" spans="1:8" x14ac:dyDescent="0.25">
      <c r="A8" s="39"/>
      <c r="B8" s="40"/>
      <c r="C8" s="38" t="s">
        <v>58</v>
      </c>
      <c r="D8" s="40"/>
      <c r="E8" s="39"/>
      <c r="F8" s="39"/>
      <c r="G8" s="39"/>
      <c r="H8" s="39"/>
    </row>
    <row r="9" spans="1:8" ht="25.5" x14ac:dyDescent="0.25">
      <c r="A9" s="11">
        <v>8</v>
      </c>
      <c r="B9" s="11"/>
      <c r="C9" s="11" t="s">
        <v>14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21</v>
      </c>
      <c r="D10" s="8"/>
      <c r="E10" s="9"/>
      <c r="F10" s="9"/>
      <c r="G10" s="9"/>
      <c r="H10" s="9"/>
    </row>
    <row r="11" spans="1:8" x14ac:dyDescent="0.25">
      <c r="A11" s="11"/>
      <c r="B11" s="16"/>
      <c r="C11" s="42"/>
      <c r="D11" s="8"/>
      <c r="E11" s="9"/>
      <c r="F11" s="9"/>
      <c r="G11" s="9"/>
      <c r="H11" s="9"/>
    </row>
    <row r="12" spans="1:8" x14ac:dyDescent="0.25">
      <c r="A12" s="11"/>
      <c r="B12" s="16"/>
      <c r="C12" s="38" t="s">
        <v>61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6" t="s">
        <v>15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7" t="s">
        <v>22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E11" sqref="E1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75" t="s">
        <v>238</v>
      </c>
      <c r="B1" s="175"/>
      <c r="C1" s="175"/>
      <c r="D1" s="175"/>
      <c r="E1" s="175"/>
      <c r="F1" s="175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75" t="s">
        <v>17</v>
      </c>
      <c r="B3" s="175"/>
      <c r="C3" s="175"/>
      <c r="D3" s="175"/>
      <c r="E3" s="175"/>
      <c r="F3" s="175"/>
    </row>
    <row r="4" spans="1:6" ht="18" x14ac:dyDescent="0.25">
      <c r="A4" s="25"/>
      <c r="B4" s="25"/>
      <c r="C4" s="25"/>
      <c r="D4" s="25"/>
      <c r="E4" s="5"/>
      <c r="F4" s="5"/>
    </row>
    <row r="5" spans="1:6" ht="18" customHeight="1" x14ac:dyDescent="0.25">
      <c r="A5" s="175" t="s">
        <v>57</v>
      </c>
      <c r="B5" s="175"/>
      <c r="C5" s="175"/>
      <c r="D5" s="175"/>
      <c r="E5" s="175"/>
      <c r="F5" s="175"/>
    </row>
    <row r="6" spans="1:6" ht="18" x14ac:dyDescent="0.25">
      <c r="A6" s="25"/>
      <c r="B6" s="25"/>
      <c r="C6" s="25"/>
      <c r="D6" s="25"/>
      <c r="E6" s="5"/>
      <c r="F6" s="5"/>
    </row>
    <row r="7" spans="1:6" ht="25.5" x14ac:dyDescent="0.25">
      <c r="A7" s="20" t="s">
        <v>47</v>
      </c>
      <c r="B7" s="20" t="s">
        <v>235</v>
      </c>
      <c r="C7" s="21" t="s">
        <v>232</v>
      </c>
      <c r="D7" s="21" t="s">
        <v>236</v>
      </c>
      <c r="E7" s="21" t="s">
        <v>211</v>
      </c>
      <c r="F7" s="21" t="s">
        <v>237</v>
      </c>
    </row>
    <row r="8" spans="1:6" x14ac:dyDescent="0.25">
      <c r="A8" s="11" t="s">
        <v>58</v>
      </c>
      <c r="B8" s="8"/>
      <c r="C8" s="9"/>
      <c r="D8" s="9"/>
      <c r="E8" s="9"/>
      <c r="F8" s="9"/>
    </row>
    <row r="9" spans="1:6" ht="25.5" x14ac:dyDescent="0.25">
      <c r="A9" s="11" t="s">
        <v>59</v>
      </c>
      <c r="B9" s="8"/>
      <c r="C9" s="9"/>
      <c r="D9" s="9"/>
      <c r="E9" s="9"/>
      <c r="F9" s="9"/>
    </row>
    <row r="10" spans="1:6" ht="25.5" x14ac:dyDescent="0.25">
      <c r="A10" s="18" t="s">
        <v>60</v>
      </c>
      <c r="B10" s="8"/>
      <c r="C10" s="9"/>
      <c r="D10" s="9"/>
      <c r="E10" s="9"/>
      <c r="F10" s="9"/>
    </row>
    <row r="11" spans="1:6" x14ac:dyDescent="0.25">
      <c r="A11" s="18"/>
      <c r="B11" s="8"/>
      <c r="C11" s="9"/>
      <c r="D11" s="9"/>
      <c r="E11" s="9"/>
      <c r="F11" s="9"/>
    </row>
    <row r="12" spans="1:6" x14ac:dyDescent="0.25">
      <c r="A12" s="11" t="s">
        <v>61</v>
      </c>
      <c r="B12" s="8"/>
      <c r="C12" s="9"/>
      <c r="D12" s="9"/>
      <c r="E12" s="9"/>
      <c r="F12" s="9"/>
    </row>
    <row r="13" spans="1:6" x14ac:dyDescent="0.25">
      <c r="A13" s="26" t="s">
        <v>52</v>
      </c>
      <c r="B13" s="8"/>
      <c r="C13" s="9"/>
      <c r="D13" s="9"/>
      <c r="E13" s="9"/>
      <c r="F13" s="9"/>
    </row>
    <row r="14" spans="1:6" x14ac:dyDescent="0.25">
      <c r="A14" s="13" t="s">
        <v>53</v>
      </c>
      <c r="B14" s="8"/>
      <c r="C14" s="9"/>
      <c r="D14" s="9"/>
      <c r="E14" s="9"/>
      <c r="F14" s="10"/>
    </row>
    <row r="15" spans="1:6" x14ac:dyDescent="0.25">
      <c r="A15" s="26" t="s">
        <v>54</v>
      </c>
      <c r="B15" s="8"/>
      <c r="C15" s="9"/>
      <c r="D15" s="9"/>
      <c r="E15" s="9"/>
      <c r="F15" s="10"/>
    </row>
    <row r="16" spans="1:6" x14ac:dyDescent="0.25">
      <c r="A16" s="13" t="s">
        <v>55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4"/>
  <sheetViews>
    <sheetView topLeftCell="A133" workbookViewId="0">
      <selection activeCell="D10" sqref="D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75" t="s">
        <v>238</v>
      </c>
      <c r="B1" s="175"/>
      <c r="C1" s="175"/>
      <c r="D1" s="175"/>
      <c r="E1" s="175"/>
      <c r="F1" s="175"/>
      <c r="G1" s="175"/>
      <c r="H1" s="175"/>
      <c r="I1" s="175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75" t="s">
        <v>16</v>
      </c>
      <c r="B3" s="176"/>
      <c r="C3" s="176"/>
      <c r="D3" s="176"/>
      <c r="E3" s="176"/>
      <c r="F3" s="176"/>
      <c r="G3" s="176"/>
      <c r="H3" s="176"/>
      <c r="I3" s="176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218" t="s">
        <v>18</v>
      </c>
      <c r="B5" s="219"/>
      <c r="C5" s="220"/>
      <c r="D5" s="20" t="s">
        <v>19</v>
      </c>
      <c r="E5" s="20" t="s">
        <v>235</v>
      </c>
      <c r="F5" s="21" t="s">
        <v>232</v>
      </c>
      <c r="G5" s="21" t="s">
        <v>236</v>
      </c>
      <c r="H5" s="21" t="s">
        <v>211</v>
      </c>
      <c r="I5" s="21" t="s">
        <v>237</v>
      </c>
    </row>
    <row r="6" spans="1:9" x14ac:dyDescent="0.25">
      <c r="A6" s="82"/>
      <c r="B6" s="83"/>
      <c r="C6" s="84"/>
      <c r="D6" s="85"/>
      <c r="E6" s="86">
        <f>SUM(E7+E76)</f>
        <v>800206.97</v>
      </c>
      <c r="F6" s="88">
        <f>F7+F76</f>
        <v>933550.07999999996</v>
      </c>
      <c r="G6" s="88">
        <f>SUM(G7+G76)</f>
        <v>934893.25</v>
      </c>
      <c r="H6" s="88">
        <f>SUM(H7+H76)</f>
        <v>939564.28999999992</v>
      </c>
      <c r="I6" s="88">
        <f>SUM(I7+I76)</f>
        <v>952220.95000000007</v>
      </c>
    </row>
    <row r="7" spans="1:9" x14ac:dyDescent="0.25">
      <c r="A7" s="203" t="s">
        <v>93</v>
      </c>
      <c r="B7" s="206"/>
      <c r="C7" s="207"/>
      <c r="D7" s="30" t="s">
        <v>94</v>
      </c>
      <c r="E7" s="77">
        <f>SUM(E8+E53)</f>
        <v>764699.92999999993</v>
      </c>
      <c r="F7" s="78">
        <f>SUM(F8+F53)</f>
        <v>861013.2699999999</v>
      </c>
      <c r="G7" s="78">
        <f>(G8+G53)</f>
        <v>892718.07999999996</v>
      </c>
      <c r="H7" s="78">
        <f>SUM(H8+H53)</f>
        <v>904481.28999999992</v>
      </c>
      <c r="I7" s="78">
        <f>SUM(I8+I53)</f>
        <v>917137.95000000007</v>
      </c>
    </row>
    <row r="8" spans="1:9" s="104" customFormat="1" ht="31.5" customHeight="1" x14ac:dyDescent="0.25">
      <c r="A8" s="203" t="s">
        <v>95</v>
      </c>
      <c r="B8" s="206"/>
      <c r="C8" s="207"/>
      <c r="D8" s="111" t="s">
        <v>96</v>
      </c>
      <c r="E8" s="77">
        <f>SUM(E10+E42+E48)</f>
        <v>163984.48000000001</v>
      </c>
      <c r="F8" s="78">
        <f>SUM(F10+F42+F48)</f>
        <v>97308.98000000001</v>
      </c>
      <c r="G8" s="78">
        <f>SUM(G10+G42+G48)</f>
        <v>60703.85</v>
      </c>
      <c r="H8" s="78">
        <f>SUM(H10+H43)</f>
        <v>60703.85</v>
      </c>
      <c r="I8" s="78">
        <f>SUM(I10+I43)</f>
        <v>60703.85</v>
      </c>
    </row>
    <row r="9" spans="1:9" x14ac:dyDescent="0.25">
      <c r="A9" s="210" t="s">
        <v>97</v>
      </c>
      <c r="B9" s="221"/>
      <c r="C9" s="222"/>
      <c r="D9" s="37" t="s">
        <v>260</v>
      </c>
      <c r="E9" s="56"/>
      <c r="F9" s="57"/>
      <c r="G9" s="57"/>
      <c r="H9" s="57"/>
      <c r="I9" s="58"/>
    </row>
    <row r="10" spans="1:9" s="104" customFormat="1" x14ac:dyDescent="0.25">
      <c r="A10" s="203">
        <v>3</v>
      </c>
      <c r="B10" s="206"/>
      <c r="C10" s="207"/>
      <c r="D10" s="111" t="s">
        <v>9</v>
      </c>
      <c r="E10" s="77">
        <f>E11</f>
        <v>51178.979999999996</v>
      </c>
      <c r="F10" s="78">
        <f>F11</f>
        <v>60703.85</v>
      </c>
      <c r="G10" s="78">
        <f>G11</f>
        <v>60703.85</v>
      </c>
      <c r="H10" s="78">
        <f>H11</f>
        <v>60703.85</v>
      </c>
      <c r="I10" s="79">
        <f>I11</f>
        <v>60703.85</v>
      </c>
    </row>
    <row r="11" spans="1:9" s="104" customFormat="1" x14ac:dyDescent="0.25">
      <c r="A11" s="109">
        <v>32</v>
      </c>
      <c r="B11" s="110"/>
      <c r="C11" s="111"/>
      <c r="D11" s="111" t="s">
        <v>20</v>
      </c>
      <c r="E11" s="77">
        <f>SUM(E12+E17+E26+E36)</f>
        <v>51178.979999999996</v>
      </c>
      <c r="F11" s="78">
        <f>SUM(F12+F17+F26+F36)</f>
        <v>60703.85</v>
      </c>
      <c r="G11" s="78">
        <f>SUM(G12+G17+G26+G36)</f>
        <v>60703.85</v>
      </c>
      <c r="H11" s="78">
        <f>SUM(H12+H17+H26+H36)</f>
        <v>60703.85</v>
      </c>
      <c r="I11" s="79">
        <f>SUM(I12+I17+I26+I36)</f>
        <v>60703.85</v>
      </c>
    </row>
    <row r="12" spans="1:9" s="104" customFormat="1" x14ac:dyDescent="0.25">
      <c r="A12" s="197">
        <v>321</v>
      </c>
      <c r="B12" s="208"/>
      <c r="C12" s="209"/>
      <c r="D12" s="111" t="s">
        <v>140</v>
      </c>
      <c r="E12" s="77">
        <f>SUM(E13:E16)</f>
        <v>19708.78</v>
      </c>
      <c r="F12" s="78">
        <f>SUM(F13:F16)</f>
        <v>22000</v>
      </c>
      <c r="G12" s="78">
        <f>SUM(G13:G16)</f>
        <v>23600</v>
      </c>
      <c r="H12" s="78">
        <f>SUM(H13:H16)</f>
        <v>23830</v>
      </c>
      <c r="I12" s="79">
        <f>SUM(I13:I16)</f>
        <v>22200</v>
      </c>
    </row>
    <row r="13" spans="1:9" x14ac:dyDescent="0.25">
      <c r="A13" s="106">
        <v>32111</v>
      </c>
      <c r="B13" s="107"/>
      <c r="C13" s="108"/>
      <c r="D13" s="105" t="s">
        <v>141</v>
      </c>
      <c r="E13" s="56">
        <v>1670.87</v>
      </c>
      <c r="F13" s="57">
        <v>1500</v>
      </c>
      <c r="G13" s="57">
        <v>1600</v>
      </c>
      <c r="H13" s="57">
        <v>1600</v>
      </c>
      <c r="I13" s="58">
        <v>1500</v>
      </c>
    </row>
    <row r="14" spans="1:9" ht="25.5" x14ac:dyDescent="0.25">
      <c r="A14" s="106">
        <v>32121</v>
      </c>
      <c r="B14" s="107"/>
      <c r="C14" s="108"/>
      <c r="D14" s="105" t="s">
        <v>182</v>
      </c>
      <c r="E14" s="56">
        <v>13782.91</v>
      </c>
      <c r="F14" s="57">
        <v>16000</v>
      </c>
      <c r="G14" s="57">
        <v>17000</v>
      </c>
      <c r="H14" s="57">
        <v>17230</v>
      </c>
      <c r="I14" s="58">
        <v>16000</v>
      </c>
    </row>
    <row r="15" spans="1:9" x14ac:dyDescent="0.25">
      <c r="A15" s="106">
        <v>32131</v>
      </c>
      <c r="B15" s="107"/>
      <c r="C15" s="108"/>
      <c r="D15" s="105" t="s">
        <v>183</v>
      </c>
      <c r="E15" s="56">
        <v>315</v>
      </c>
      <c r="F15" s="57">
        <v>800</v>
      </c>
      <c r="G15" s="57">
        <v>800</v>
      </c>
      <c r="H15" s="57">
        <v>800</v>
      </c>
      <c r="I15" s="58">
        <v>700</v>
      </c>
    </row>
    <row r="16" spans="1:9" x14ac:dyDescent="0.25">
      <c r="A16" s="106">
        <v>32141</v>
      </c>
      <c r="B16" s="107"/>
      <c r="C16" s="108"/>
      <c r="D16" s="105" t="s">
        <v>184</v>
      </c>
      <c r="E16" s="56">
        <v>3940</v>
      </c>
      <c r="F16" s="57">
        <v>3700</v>
      </c>
      <c r="G16" s="57">
        <v>4200</v>
      </c>
      <c r="H16" s="57">
        <v>4200</v>
      </c>
      <c r="I16" s="58">
        <v>4000</v>
      </c>
    </row>
    <row r="17" spans="1:9" s="104" customFormat="1" x14ac:dyDescent="0.25">
      <c r="A17" s="112">
        <v>322</v>
      </c>
      <c r="B17" s="118"/>
      <c r="C17" s="119"/>
      <c r="D17" s="111" t="s">
        <v>145</v>
      </c>
      <c r="E17" s="77">
        <f>SUM(E18:E25)</f>
        <v>15072.349999999999</v>
      </c>
      <c r="F17" s="78">
        <f>SUM(F18:F25)</f>
        <v>20706.45</v>
      </c>
      <c r="G17" s="78">
        <f>SUM(G18:G25)</f>
        <v>21256.5</v>
      </c>
      <c r="H17" s="78">
        <f>SUM(H18:H25)</f>
        <v>21256.85</v>
      </c>
      <c r="I17" s="79">
        <f>SUM(I18:I25)</f>
        <v>20992</v>
      </c>
    </row>
    <row r="18" spans="1:9" x14ac:dyDescent="0.25">
      <c r="A18" s="106">
        <v>32211</v>
      </c>
      <c r="B18" s="107"/>
      <c r="C18" s="108"/>
      <c r="D18" s="105" t="s">
        <v>146</v>
      </c>
      <c r="E18" s="56">
        <v>4663.16</v>
      </c>
      <c r="F18" s="57">
        <v>4099.95</v>
      </c>
      <c r="G18" s="57">
        <v>4250</v>
      </c>
      <c r="H18" s="57">
        <v>4250.3500000000004</v>
      </c>
      <c r="I18" s="58">
        <v>4100</v>
      </c>
    </row>
    <row r="19" spans="1:9" x14ac:dyDescent="0.25">
      <c r="A19" s="106">
        <v>32221</v>
      </c>
      <c r="B19" s="107"/>
      <c r="C19" s="108"/>
      <c r="D19" s="105" t="s">
        <v>147</v>
      </c>
      <c r="E19" s="56">
        <v>3876</v>
      </c>
      <c r="F19" s="57">
        <v>3500</v>
      </c>
      <c r="G19" s="57">
        <v>3900</v>
      </c>
      <c r="H19" s="57">
        <v>3900</v>
      </c>
      <c r="I19" s="58">
        <v>3800</v>
      </c>
    </row>
    <row r="20" spans="1:9" x14ac:dyDescent="0.25">
      <c r="A20" s="106">
        <v>32231</v>
      </c>
      <c r="B20" s="107"/>
      <c r="C20" s="108"/>
      <c r="D20" s="105" t="s">
        <v>185</v>
      </c>
      <c r="E20" s="56">
        <v>420.71</v>
      </c>
      <c r="F20" s="57">
        <v>700</v>
      </c>
      <c r="G20" s="57">
        <v>700</v>
      </c>
      <c r="H20" s="57">
        <v>700</v>
      </c>
      <c r="I20" s="58">
        <v>700</v>
      </c>
    </row>
    <row r="21" spans="1:9" x14ac:dyDescent="0.25">
      <c r="A21" s="106">
        <v>32233</v>
      </c>
      <c r="B21" s="107"/>
      <c r="C21" s="108"/>
      <c r="D21" s="105" t="s">
        <v>186</v>
      </c>
      <c r="E21" s="56">
        <v>182</v>
      </c>
      <c r="F21" s="57">
        <v>250</v>
      </c>
      <c r="G21" s="57">
        <v>250</v>
      </c>
      <c r="H21" s="57">
        <v>250</v>
      </c>
      <c r="I21" s="58">
        <v>250</v>
      </c>
    </row>
    <row r="22" spans="1:9" x14ac:dyDescent="0.25">
      <c r="A22" s="106">
        <v>32234</v>
      </c>
      <c r="B22" s="107"/>
      <c r="C22" s="108"/>
      <c r="D22" s="105" t="s">
        <v>187</v>
      </c>
      <c r="E22" s="56">
        <v>5063.55</v>
      </c>
      <c r="F22" s="57">
        <v>12000</v>
      </c>
      <c r="G22" s="57">
        <v>12000</v>
      </c>
      <c r="H22" s="57">
        <v>12000</v>
      </c>
      <c r="I22" s="58">
        <v>12000</v>
      </c>
    </row>
    <row r="23" spans="1:9" x14ac:dyDescent="0.25">
      <c r="A23" s="106">
        <v>32241</v>
      </c>
      <c r="B23" s="107"/>
      <c r="C23" s="108"/>
      <c r="D23" s="105" t="s">
        <v>188</v>
      </c>
      <c r="E23" s="56">
        <v>489.9</v>
      </c>
      <c r="F23" s="57">
        <v>122</v>
      </c>
      <c r="G23" s="57">
        <v>122</v>
      </c>
      <c r="H23" s="57">
        <v>122</v>
      </c>
      <c r="I23" s="58">
        <v>122</v>
      </c>
    </row>
    <row r="24" spans="1:9" x14ac:dyDescent="0.25">
      <c r="A24" s="106">
        <v>32251</v>
      </c>
      <c r="B24" s="107"/>
      <c r="C24" s="108"/>
      <c r="D24" s="105" t="s">
        <v>150</v>
      </c>
      <c r="E24" s="56">
        <v>377.03</v>
      </c>
      <c r="F24" s="57">
        <v>34.5</v>
      </c>
      <c r="G24" s="57">
        <v>34.5</v>
      </c>
      <c r="H24" s="57">
        <v>34.5</v>
      </c>
      <c r="I24" s="58">
        <v>20</v>
      </c>
    </row>
    <row r="25" spans="1:9" x14ac:dyDescent="0.25">
      <c r="A25" s="106">
        <v>32271</v>
      </c>
      <c r="B25" s="107"/>
      <c r="C25" s="108"/>
      <c r="D25" s="105" t="s">
        <v>189</v>
      </c>
      <c r="E25" s="56">
        <v>0</v>
      </c>
      <c r="F25" s="57">
        <v>0</v>
      </c>
      <c r="G25" s="57">
        <v>0</v>
      </c>
      <c r="H25" s="57">
        <v>0</v>
      </c>
      <c r="I25" s="58">
        <v>0</v>
      </c>
    </row>
    <row r="26" spans="1:9" s="104" customFormat="1" x14ac:dyDescent="0.25">
      <c r="A26" s="112">
        <v>323</v>
      </c>
      <c r="B26" s="118"/>
      <c r="C26" s="119"/>
      <c r="D26" s="111" t="s">
        <v>152</v>
      </c>
      <c r="E26" s="77">
        <f>SUM(E27:E35)</f>
        <v>13956.04</v>
      </c>
      <c r="F26" s="78">
        <f>SUM(F27:F35)</f>
        <v>16485</v>
      </c>
      <c r="G26" s="78">
        <f>SUM(G27:G35)</f>
        <v>14950</v>
      </c>
      <c r="H26" s="78">
        <f>SUM(H27:H35)</f>
        <v>14195</v>
      </c>
      <c r="I26" s="79">
        <f>SUM(I27:I35)</f>
        <v>16809.849999999999</v>
      </c>
    </row>
    <row r="27" spans="1:9" x14ac:dyDescent="0.25">
      <c r="A27" s="106">
        <v>32311</v>
      </c>
      <c r="B27" s="107"/>
      <c r="C27" s="108"/>
      <c r="D27" s="105" t="s">
        <v>190</v>
      </c>
      <c r="E27" s="56">
        <v>1154.51</v>
      </c>
      <c r="F27" s="57">
        <v>1300</v>
      </c>
      <c r="G27" s="57">
        <v>1300</v>
      </c>
      <c r="H27" s="57">
        <v>1300</v>
      </c>
      <c r="I27" s="58">
        <v>1300</v>
      </c>
    </row>
    <row r="28" spans="1:9" x14ac:dyDescent="0.25">
      <c r="A28" s="106">
        <v>32321</v>
      </c>
      <c r="B28" s="107"/>
      <c r="C28" s="108"/>
      <c r="D28" s="105" t="s">
        <v>154</v>
      </c>
      <c r="E28" s="56">
        <v>3734.46</v>
      </c>
      <c r="F28" s="57">
        <v>5100</v>
      </c>
      <c r="G28" s="57">
        <v>5100</v>
      </c>
      <c r="H28" s="57">
        <v>5100</v>
      </c>
      <c r="I28" s="58">
        <v>5100</v>
      </c>
    </row>
    <row r="29" spans="1:9" x14ac:dyDescent="0.25">
      <c r="A29" s="106">
        <v>32332</v>
      </c>
      <c r="B29" s="107"/>
      <c r="C29" s="108"/>
      <c r="D29" s="105" t="s">
        <v>191</v>
      </c>
      <c r="E29" s="56">
        <v>0</v>
      </c>
      <c r="F29" s="57">
        <v>0</v>
      </c>
      <c r="G29" s="57">
        <v>0</v>
      </c>
      <c r="H29" s="57">
        <v>0</v>
      </c>
      <c r="I29" s="58">
        <v>0</v>
      </c>
    </row>
    <row r="30" spans="1:9" x14ac:dyDescent="0.25">
      <c r="A30" s="106">
        <v>32341</v>
      </c>
      <c r="B30" s="107"/>
      <c r="C30" s="108"/>
      <c r="D30" s="105" t="s">
        <v>156</v>
      </c>
      <c r="E30" s="56">
        <v>2396.69</v>
      </c>
      <c r="F30" s="57">
        <v>2600</v>
      </c>
      <c r="G30" s="57">
        <v>2600</v>
      </c>
      <c r="H30" s="57">
        <v>2600</v>
      </c>
      <c r="I30" s="58">
        <v>2600</v>
      </c>
    </row>
    <row r="31" spans="1:9" x14ac:dyDescent="0.25">
      <c r="A31" s="106">
        <v>32359</v>
      </c>
      <c r="B31" s="107"/>
      <c r="C31" s="108"/>
      <c r="D31" s="105" t="s">
        <v>192</v>
      </c>
      <c r="E31" s="56">
        <v>1650</v>
      </c>
      <c r="F31" s="57">
        <v>1025</v>
      </c>
      <c r="G31" s="57">
        <v>1000</v>
      </c>
      <c r="H31" s="57">
        <v>1205</v>
      </c>
      <c r="I31" s="58">
        <v>0</v>
      </c>
    </row>
    <row r="32" spans="1:9" x14ac:dyDescent="0.25">
      <c r="A32" s="106">
        <v>32361</v>
      </c>
      <c r="B32" s="107"/>
      <c r="C32" s="108"/>
      <c r="D32" s="105" t="s">
        <v>193</v>
      </c>
      <c r="E32" s="56">
        <v>1160.95</v>
      </c>
      <c r="F32" s="57">
        <v>2570</v>
      </c>
      <c r="G32" s="57">
        <v>1060</v>
      </c>
      <c r="H32" s="57">
        <v>100</v>
      </c>
      <c r="I32" s="58">
        <v>4260</v>
      </c>
    </row>
    <row r="33" spans="1:9" x14ac:dyDescent="0.25">
      <c r="A33" s="106">
        <v>32379</v>
      </c>
      <c r="B33" s="107"/>
      <c r="C33" s="108"/>
      <c r="D33" s="105" t="s">
        <v>194</v>
      </c>
      <c r="E33" s="56">
        <v>0</v>
      </c>
      <c r="F33" s="57">
        <v>50</v>
      </c>
      <c r="G33" s="57">
        <v>50</v>
      </c>
      <c r="H33" s="57">
        <v>50</v>
      </c>
      <c r="I33" s="58">
        <v>30</v>
      </c>
    </row>
    <row r="34" spans="1:9" x14ac:dyDescent="0.25">
      <c r="A34" s="106">
        <v>32381</v>
      </c>
      <c r="B34" s="107"/>
      <c r="C34" s="108"/>
      <c r="D34" s="105" t="s">
        <v>160</v>
      </c>
      <c r="E34" s="56">
        <v>3798.73</v>
      </c>
      <c r="F34" s="57">
        <v>3725</v>
      </c>
      <c r="G34" s="57">
        <v>3725</v>
      </c>
      <c r="H34" s="57">
        <v>3725</v>
      </c>
      <c r="I34" s="58">
        <v>3439.85</v>
      </c>
    </row>
    <row r="35" spans="1:9" x14ac:dyDescent="0.25">
      <c r="A35" s="106">
        <v>32399</v>
      </c>
      <c r="B35" s="107"/>
      <c r="C35" s="108"/>
      <c r="D35" s="105" t="s">
        <v>161</v>
      </c>
      <c r="E35" s="56">
        <v>60.7</v>
      </c>
      <c r="F35" s="57">
        <v>115</v>
      </c>
      <c r="G35" s="57">
        <v>115</v>
      </c>
      <c r="H35" s="57">
        <v>115</v>
      </c>
      <c r="I35" s="58">
        <v>80</v>
      </c>
    </row>
    <row r="36" spans="1:9" s="104" customFormat="1" ht="25.5" x14ac:dyDescent="0.25">
      <c r="A36" s="112">
        <v>329</v>
      </c>
      <c r="B36" s="118"/>
      <c r="C36" s="119"/>
      <c r="D36" s="111" t="s">
        <v>195</v>
      </c>
      <c r="E36" s="77">
        <f>SUM(E37:E41)</f>
        <v>2441.81</v>
      </c>
      <c r="F36" s="78">
        <f>SUM(F37:F41)</f>
        <v>1512.4</v>
      </c>
      <c r="G36" s="78">
        <f>SUM(G37:G41)</f>
        <v>897.35</v>
      </c>
      <c r="H36" s="78">
        <f>SUM(H37:H41)</f>
        <v>1422</v>
      </c>
      <c r="I36" s="79">
        <f>SUM(I37:I41)</f>
        <v>702</v>
      </c>
    </row>
    <row r="37" spans="1:9" x14ac:dyDescent="0.25">
      <c r="A37" s="106">
        <v>32921</v>
      </c>
      <c r="B37" s="107"/>
      <c r="C37" s="108"/>
      <c r="D37" s="105" t="s">
        <v>165</v>
      </c>
      <c r="E37" s="56">
        <v>131.06</v>
      </c>
      <c r="F37" s="57">
        <v>323</v>
      </c>
      <c r="G37" s="57">
        <v>362</v>
      </c>
      <c r="H37" s="57">
        <v>362</v>
      </c>
      <c r="I37" s="58">
        <v>362</v>
      </c>
    </row>
    <row r="38" spans="1:9" x14ac:dyDescent="0.25">
      <c r="A38" s="106">
        <v>32931</v>
      </c>
      <c r="B38" s="107"/>
      <c r="C38" s="108"/>
      <c r="D38" s="105" t="s">
        <v>166</v>
      </c>
      <c r="E38" s="56">
        <v>1236.5</v>
      </c>
      <c r="F38" s="57">
        <v>700</v>
      </c>
      <c r="G38" s="57">
        <v>46.35</v>
      </c>
      <c r="H38" s="57">
        <v>500</v>
      </c>
      <c r="I38" s="58">
        <v>0</v>
      </c>
    </row>
    <row r="39" spans="1:9" x14ac:dyDescent="0.25">
      <c r="A39" s="106">
        <v>32941</v>
      </c>
      <c r="B39" s="107"/>
      <c r="C39" s="108"/>
      <c r="D39" s="105" t="s">
        <v>167</v>
      </c>
      <c r="E39" s="56">
        <v>150</v>
      </c>
      <c r="F39" s="57">
        <v>190</v>
      </c>
      <c r="G39" s="57">
        <v>190</v>
      </c>
      <c r="H39" s="57">
        <v>190</v>
      </c>
      <c r="I39" s="58">
        <v>190</v>
      </c>
    </row>
    <row r="40" spans="1:9" x14ac:dyDescent="0.25">
      <c r="A40" s="106">
        <v>32951</v>
      </c>
      <c r="B40" s="107"/>
      <c r="C40" s="108"/>
      <c r="D40" s="105" t="s">
        <v>196</v>
      </c>
      <c r="E40" s="56">
        <v>730.02</v>
      </c>
      <c r="F40" s="57">
        <v>70</v>
      </c>
      <c r="G40" s="57">
        <v>70</v>
      </c>
      <c r="H40" s="57">
        <v>70</v>
      </c>
      <c r="I40" s="58">
        <v>50</v>
      </c>
    </row>
    <row r="41" spans="1:9" x14ac:dyDescent="0.25">
      <c r="A41" s="106">
        <v>32999</v>
      </c>
      <c r="B41" s="107"/>
      <c r="C41" s="108"/>
      <c r="D41" s="105" t="s">
        <v>197</v>
      </c>
      <c r="E41" s="56">
        <v>194.23</v>
      </c>
      <c r="F41" s="57">
        <v>229.4</v>
      </c>
      <c r="G41" s="57">
        <v>229</v>
      </c>
      <c r="H41" s="57">
        <v>300</v>
      </c>
      <c r="I41" s="58">
        <v>100</v>
      </c>
    </row>
    <row r="42" spans="1:9" ht="27.75" customHeight="1" x14ac:dyDescent="0.25">
      <c r="A42" s="197" t="s">
        <v>214</v>
      </c>
      <c r="B42" s="198"/>
      <c r="C42" s="199"/>
      <c r="D42" s="141"/>
      <c r="E42" s="77">
        <f>E43+E46</f>
        <v>99794.1</v>
      </c>
      <c r="F42" s="78">
        <f t="shared" ref="E42:F44" si="0">F43</f>
        <v>34312.5</v>
      </c>
      <c r="G42" s="57"/>
      <c r="H42" s="57"/>
      <c r="I42" s="58"/>
    </row>
    <row r="43" spans="1:9" ht="25.5" x14ac:dyDescent="0.25">
      <c r="A43" s="64">
        <v>4</v>
      </c>
      <c r="B43" s="67"/>
      <c r="C43" s="68"/>
      <c r="D43" s="65" t="s">
        <v>98</v>
      </c>
      <c r="E43" s="56">
        <f t="shared" si="0"/>
        <v>45875</v>
      </c>
      <c r="F43" s="78">
        <f t="shared" si="0"/>
        <v>34312.5</v>
      </c>
      <c r="G43" s="78">
        <f>SUM(G44:G45)</f>
        <v>0</v>
      </c>
      <c r="H43" s="78">
        <f>SUM(H44:H45)</f>
        <v>0</v>
      </c>
      <c r="I43" s="79">
        <f>SUM(I44:I45)</f>
        <v>0</v>
      </c>
    </row>
    <row r="44" spans="1:9" ht="25.5" x14ac:dyDescent="0.25">
      <c r="A44" s="66">
        <v>426</v>
      </c>
      <c r="B44" s="67"/>
      <c r="C44" s="68"/>
      <c r="D44" s="65" t="s">
        <v>217</v>
      </c>
      <c r="E44" s="56">
        <f t="shared" si="0"/>
        <v>45875</v>
      </c>
      <c r="F44" s="57">
        <f t="shared" si="0"/>
        <v>34312.5</v>
      </c>
      <c r="G44" s="57">
        <v>0</v>
      </c>
      <c r="H44" s="57">
        <v>0</v>
      </c>
      <c r="I44" s="58">
        <v>0</v>
      </c>
    </row>
    <row r="45" spans="1:9" ht="25.5" x14ac:dyDescent="0.25">
      <c r="A45" s="66">
        <v>4261</v>
      </c>
      <c r="B45" s="67"/>
      <c r="C45" s="68"/>
      <c r="D45" s="65" t="s">
        <v>217</v>
      </c>
      <c r="E45" s="56">
        <v>45875</v>
      </c>
      <c r="F45" s="57">
        <v>34312.5</v>
      </c>
      <c r="G45" s="57">
        <v>0</v>
      </c>
      <c r="H45" s="57">
        <v>0</v>
      </c>
      <c r="I45" s="58">
        <v>0</v>
      </c>
    </row>
    <row r="46" spans="1:9" ht="25.5" x14ac:dyDescent="0.25">
      <c r="A46" s="152">
        <v>451</v>
      </c>
      <c r="B46" s="153"/>
      <c r="C46" s="154"/>
      <c r="D46" s="155" t="s">
        <v>239</v>
      </c>
      <c r="E46" s="56">
        <f>E47</f>
        <v>53919.1</v>
      </c>
      <c r="F46" s="57"/>
      <c r="G46" s="57"/>
      <c r="H46" s="57"/>
      <c r="I46" s="58"/>
    </row>
    <row r="47" spans="1:9" ht="25.5" x14ac:dyDescent="0.25">
      <c r="A47" s="152">
        <v>45111</v>
      </c>
      <c r="B47" s="153"/>
      <c r="C47" s="154"/>
      <c r="D47" s="155" t="s">
        <v>239</v>
      </c>
      <c r="E47" s="56">
        <v>53919.1</v>
      </c>
      <c r="F47" s="57"/>
      <c r="G47" s="57"/>
      <c r="H47" s="57"/>
      <c r="I47" s="58"/>
    </row>
    <row r="48" spans="1:9" s="104" customFormat="1" ht="30.75" customHeight="1" x14ac:dyDescent="0.25">
      <c r="A48" s="197" t="s">
        <v>215</v>
      </c>
      <c r="B48" s="198"/>
      <c r="C48" s="199"/>
      <c r="D48" s="134"/>
      <c r="E48" s="77">
        <f>SUM(E49:E52)</f>
        <v>13011.4</v>
      </c>
      <c r="F48" s="78">
        <f>SUM(F49:F52)</f>
        <v>2292.63</v>
      </c>
      <c r="G48" s="78">
        <f>SUM(G49:G52)</f>
        <v>0</v>
      </c>
      <c r="H48" s="78">
        <f>SUM(H49:H52)</f>
        <v>0</v>
      </c>
      <c r="I48" s="79">
        <f>SUM(I49:I52)</f>
        <v>0</v>
      </c>
    </row>
    <row r="49" spans="1:9" x14ac:dyDescent="0.25">
      <c r="A49" s="135">
        <v>32379</v>
      </c>
      <c r="B49" s="136"/>
      <c r="C49" s="137"/>
      <c r="D49" s="141" t="s">
        <v>194</v>
      </c>
      <c r="E49" s="56">
        <v>6187.5</v>
      </c>
      <c r="F49" s="57">
        <v>0</v>
      </c>
      <c r="G49" s="57">
        <v>0</v>
      </c>
      <c r="H49" s="57">
        <v>0</v>
      </c>
      <c r="I49" s="58">
        <v>0</v>
      </c>
    </row>
    <row r="50" spans="1:9" x14ac:dyDescent="0.25">
      <c r="A50" s="135">
        <v>4221</v>
      </c>
      <c r="B50" s="136"/>
      <c r="C50" s="137"/>
      <c r="D50" s="141" t="s">
        <v>174</v>
      </c>
      <c r="E50" s="56">
        <v>2387.5</v>
      </c>
      <c r="F50" s="57">
        <v>0</v>
      </c>
      <c r="G50" s="57">
        <v>0</v>
      </c>
      <c r="H50" s="57">
        <v>0</v>
      </c>
      <c r="I50" s="58">
        <v>0</v>
      </c>
    </row>
    <row r="51" spans="1:9" ht="25.5" x14ac:dyDescent="0.25">
      <c r="A51" s="135">
        <v>4227</v>
      </c>
      <c r="B51" s="136"/>
      <c r="C51" s="137"/>
      <c r="D51" s="141" t="s">
        <v>216</v>
      </c>
      <c r="E51" s="56">
        <v>4436.3999999999996</v>
      </c>
      <c r="F51" s="57">
        <v>0</v>
      </c>
      <c r="G51" s="57">
        <v>0</v>
      </c>
      <c r="H51" s="57">
        <v>0</v>
      </c>
      <c r="I51" s="58">
        <v>0</v>
      </c>
    </row>
    <row r="52" spans="1:9" x14ac:dyDescent="0.25">
      <c r="A52" s="135">
        <v>32321</v>
      </c>
      <c r="B52" s="136"/>
      <c r="C52" s="137"/>
      <c r="D52" s="141" t="s">
        <v>246</v>
      </c>
      <c r="E52" s="56">
        <v>0</v>
      </c>
      <c r="F52" s="57">
        <v>2292.63</v>
      </c>
      <c r="G52" s="57">
        <v>0</v>
      </c>
      <c r="H52" s="57">
        <v>0</v>
      </c>
      <c r="I52" s="58">
        <v>0</v>
      </c>
    </row>
    <row r="53" spans="1:9" s="104" customFormat="1" ht="33" customHeight="1" x14ac:dyDescent="0.25">
      <c r="A53" s="200" t="s">
        <v>99</v>
      </c>
      <c r="B53" s="201"/>
      <c r="C53" s="202"/>
      <c r="D53" s="111" t="s">
        <v>100</v>
      </c>
      <c r="E53" s="77">
        <f>SUM(E55+E73)</f>
        <v>600715.44999999995</v>
      </c>
      <c r="F53" s="78">
        <f>SUM(F55+F73)</f>
        <v>763704.28999999992</v>
      </c>
      <c r="G53" s="78">
        <f>SUM(G55+G73)</f>
        <v>832014.23</v>
      </c>
      <c r="H53" s="78">
        <f>(H55+H73)</f>
        <v>843777.44</v>
      </c>
      <c r="I53" s="79">
        <f>SUM(I55+I73)</f>
        <v>856434.10000000009</v>
      </c>
    </row>
    <row r="54" spans="1:9" x14ac:dyDescent="0.25">
      <c r="A54" s="213" t="s">
        <v>101</v>
      </c>
      <c r="B54" s="216"/>
      <c r="C54" s="217"/>
      <c r="D54" s="63" t="s">
        <v>102</v>
      </c>
      <c r="E54" s="8"/>
      <c r="F54" s="9"/>
      <c r="G54" s="9"/>
      <c r="H54" s="9"/>
      <c r="I54" s="10"/>
    </row>
    <row r="55" spans="1:9" x14ac:dyDescent="0.25">
      <c r="A55" s="64">
        <v>3</v>
      </c>
      <c r="B55" s="67"/>
      <c r="C55" s="68"/>
      <c r="D55" s="65" t="s">
        <v>9</v>
      </c>
      <c r="E55" s="77">
        <f>SUM(E56+E62+E71+E72)</f>
        <v>574836.86</v>
      </c>
      <c r="F55" s="78">
        <f>SUM(F56+F62+F71+F72)</f>
        <v>763704.28999999992</v>
      </c>
      <c r="G55" s="78">
        <f>SUM(G56+G62)</f>
        <v>832014.23</v>
      </c>
      <c r="H55" s="78">
        <f>SUM(H56+H62)</f>
        <v>843777.44</v>
      </c>
      <c r="I55" s="79">
        <f>SUM(I56+I62)</f>
        <v>856434.10000000009</v>
      </c>
    </row>
    <row r="56" spans="1:9" s="104" customFormat="1" x14ac:dyDescent="0.25">
      <c r="A56" s="112">
        <v>31</v>
      </c>
      <c r="B56" s="118"/>
      <c r="C56" s="119"/>
      <c r="D56" s="111" t="s">
        <v>10</v>
      </c>
      <c r="E56" s="77">
        <f>SUM(E57:E61)</f>
        <v>572610.36</v>
      </c>
      <c r="F56" s="78">
        <f>SUM(F57:F61)</f>
        <v>760465.87999999989</v>
      </c>
      <c r="G56" s="78">
        <f>SUM(G57:G60)</f>
        <v>828907.82</v>
      </c>
      <c r="H56" s="78">
        <f>SUM(H57:H60)</f>
        <v>841341.43999999994</v>
      </c>
      <c r="I56" s="79">
        <f>SUM(I57:I60)</f>
        <v>853961.56</v>
      </c>
    </row>
    <row r="57" spans="1:9" x14ac:dyDescent="0.25">
      <c r="A57" s="106">
        <v>3111</v>
      </c>
      <c r="B57" s="107"/>
      <c r="C57" s="108"/>
      <c r="D57" s="105" t="s">
        <v>134</v>
      </c>
      <c r="E57" s="56">
        <v>471944.81</v>
      </c>
      <c r="F57" s="57">
        <v>619686.19999999995</v>
      </c>
      <c r="G57" s="57">
        <v>675457.96</v>
      </c>
      <c r="H57" s="57">
        <v>685589.83</v>
      </c>
      <c r="I57" s="58">
        <v>695873.68</v>
      </c>
    </row>
    <row r="58" spans="1:9" x14ac:dyDescent="0.25">
      <c r="A58" s="115">
        <v>31113</v>
      </c>
      <c r="B58" s="116"/>
      <c r="C58" s="117"/>
      <c r="D58" s="114" t="s">
        <v>135</v>
      </c>
      <c r="E58" s="56">
        <v>0</v>
      </c>
      <c r="F58" s="57">
        <v>0</v>
      </c>
      <c r="G58" s="57">
        <v>0</v>
      </c>
      <c r="H58" s="57">
        <v>0</v>
      </c>
      <c r="I58" s="58">
        <v>0</v>
      </c>
    </row>
    <row r="59" spans="1:9" x14ac:dyDescent="0.25">
      <c r="A59" s="106">
        <v>3121</v>
      </c>
      <c r="B59" s="107"/>
      <c r="C59" s="108"/>
      <c r="D59" s="105" t="s">
        <v>200</v>
      </c>
      <c r="E59" s="56">
        <v>22679.1</v>
      </c>
      <c r="F59" s="57">
        <v>38531.5</v>
      </c>
      <c r="G59" s="57">
        <v>41999.34</v>
      </c>
      <c r="H59" s="57">
        <v>42629.33</v>
      </c>
      <c r="I59" s="58">
        <v>43268.77</v>
      </c>
    </row>
    <row r="60" spans="1:9" x14ac:dyDescent="0.25">
      <c r="A60" s="106">
        <v>31321</v>
      </c>
      <c r="B60" s="107"/>
      <c r="C60" s="108"/>
      <c r="D60" s="105" t="s">
        <v>199</v>
      </c>
      <c r="E60" s="56">
        <v>77986.45</v>
      </c>
      <c r="F60" s="57">
        <v>102248.18</v>
      </c>
      <c r="G60" s="57">
        <v>111450.52</v>
      </c>
      <c r="H60" s="57">
        <v>113122.28</v>
      </c>
      <c r="I60" s="58">
        <v>114819.11</v>
      </c>
    </row>
    <row r="61" spans="1:9" x14ac:dyDescent="0.25">
      <c r="A61" s="115">
        <v>3133</v>
      </c>
      <c r="B61" s="116"/>
      <c r="C61" s="117"/>
      <c r="D61" s="114" t="s">
        <v>219</v>
      </c>
      <c r="E61" s="56">
        <v>0</v>
      </c>
      <c r="F61" s="57">
        <v>0</v>
      </c>
      <c r="G61" s="57">
        <v>0</v>
      </c>
      <c r="H61" s="57"/>
      <c r="I61" s="58"/>
    </row>
    <row r="62" spans="1:9" s="104" customFormat="1" x14ac:dyDescent="0.25">
      <c r="A62" s="112">
        <v>32</v>
      </c>
      <c r="B62" s="118"/>
      <c r="C62" s="119"/>
      <c r="D62" s="111" t="s">
        <v>20</v>
      </c>
      <c r="E62" s="77">
        <f>SUM(E63:E70)</f>
        <v>1988</v>
      </c>
      <c r="F62" s="78">
        <f>SUM(F63:F70)</f>
        <v>3008.41</v>
      </c>
      <c r="G62" s="78">
        <f>SUM(G67:G70)</f>
        <v>3106.41</v>
      </c>
      <c r="H62" s="78">
        <f>SUM(H63:H70)</f>
        <v>2436</v>
      </c>
      <c r="I62" s="79">
        <f>SUM(I67:I72)</f>
        <v>2472.54</v>
      </c>
    </row>
    <row r="63" spans="1:9" s="124" customFormat="1" x14ac:dyDescent="0.25">
      <c r="A63" s="115">
        <v>32141</v>
      </c>
      <c r="B63" s="116"/>
      <c r="C63" s="117"/>
      <c r="D63" s="114" t="s">
        <v>184</v>
      </c>
      <c r="E63" s="56">
        <v>0</v>
      </c>
      <c r="F63" s="57">
        <v>0</v>
      </c>
      <c r="G63" s="57"/>
      <c r="H63" s="57"/>
      <c r="I63" s="58"/>
    </row>
    <row r="64" spans="1:9" s="124" customFormat="1" x14ac:dyDescent="0.25">
      <c r="A64" s="163">
        <v>3233</v>
      </c>
      <c r="B64" s="164"/>
      <c r="C64" s="165"/>
      <c r="D64" s="166" t="s">
        <v>240</v>
      </c>
      <c r="E64" s="56">
        <v>0</v>
      </c>
      <c r="F64" s="57"/>
      <c r="G64" s="57"/>
      <c r="H64" s="57"/>
      <c r="I64" s="58"/>
    </row>
    <row r="65" spans="1:9" s="124" customFormat="1" x14ac:dyDescent="0.25">
      <c r="A65" s="115">
        <v>32371</v>
      </c>
      <c r="B65" s="116"/>
      <c r="C65" s="117"/>
      <c r="D65" s="114" t="s">
        <v>194</v>
      </c>
      <c r="E65" s="56">
        <v>0</v>
      </c>
      <c r="F65" s="57">
        <v>0</v>
      </c>
      <c r="G65" s="57"/>
      <c r="H65" s="57"/>
      <c r="I65" s="58"/>
    </row>
    <row r="66" spans="1:9" s="124" customFormat="1" x14ac:dyDescent="0.25">
      <c r="A66" s="115">
        <v>32411</v>
      </c>
      <c r="B66" s="116"/>
      <c r="C66" s="117"/>
      <c r="D66" s="114" t="s">
        <v>206</v>
      </c>
      <c r="E66" s="56">
        <v>0</v>
      </c>
      <c r="F66" s="57">
        <v>0</v>
      </c>
      <c r="G66" s="57"/>
      <c r="H66" s="57"/>
      <c r="I66" s="58"/>
    </row>
    <row r="67" spans="1:9" x14ac:dyDescent="0.25">
      <c r="A67" s="106">
        <v>3295</v>
      </c>
      <c r="B67" s="107"/>
      <c r="C67" s="108"/>
      <c r="D67" s="105" t="s">
        <v>198</v>
      </c>
      <c r="E67" s="56">
        <v>0</v>
      </c>
      <c r="F67" s="57">
        <v>0</v>
      </c>
      <c r="G67" s="57">
        <v>0</v>
      </c>
      <c r="H67" s="57">
        <v>0</v>
      </c>
      <c r="I67" s="58">
        <v>0</v>
      </c>
    </row>
    <row r="68" spans="1:9" x14ac:dyDescent="0.25">
      <c r="A68" s="115">
        <v>32955</v>
      </c>
      <c r="B68" s="116"/>
      <c r="C68" s="117"/>
      <c r="D68" s="114" t="s">
        <v>218</v>
      </c>
      <c r="E68" s="56">
        <v>1988</v>
      </c>
      <c r="F68" s="57">
        <v>2302</v>
      </c>
      <c r="G68" s="57">
        <v>2400</v>
      </c>
      <c r="H68" s="57">
        <v>2436</v>
      </c>
      <c r="I68" s="58">
        <v>2472.54</v>
      </c>
    </row>
    <row r="69" spans="1:9" x14ac:dyDescent="0.25">
      <c r="A69" s="115">
        <v>3296</v>
      </c>
      <c r="B69" s="116"/>
      <c r="C69" s="117"/>
      <c r="D69" s="114" t="s">
        <v>205</v>
      </c>
      <c r="E69" s="56">
        <v>0</v>
      </c>
      <c r="F69" s="57">
        <v>0</v>
      </c>
      <c r="G69" s="57"/>
      <c r="H69" s="57"/>
      <c r="I69" s="58"/>
    </row>
    <row r="70" spans="1:9" x14ac:dyDescent="0.25">
      <c r="A70" s="106">
        <v>3299</v>
      </c>
      <c r="B70" s="107"/>
      <c r="C70" s="108"/>
      <c r="D70" s="105" t="s">
        <v>197</v>
      </c>
      <c r="E70" s="56">
        <v>0</v>
      </c>
      <c r="F70" s="57">
        <v>706.41</v>
      </c>
      <c r="G70" s="57">
        <v>706.41</v>
      </c>
      <c r="H70" s="57">
        <v>0</v>
      </c>
      <c r="I70" s="58"/>
    </row>
    <row r="71" spans="1:9" s="104" customFormat="1" x14ac:dyDescent="0.25">
      <c r="A71" s="138">
        <v>34</v>
      </c>
      <c r="B71" s="139"/>
      <c r="C71" s="140"/>
      <c r="D71" s="134" t="s">
        <v>74</v>
      </c>
      <c r="E71" s="77">
        <v>0</v>
      </c>
      <c r="F71" s="78">
        <v>0</v>
      </c>
      <c r="G71" s="78">
        <v>0</v>
      </c>
      <c r="H71" s="78">
        <v>0</v>
      </c>
      <c r="I71" s="79">
        <v>0</v>
      </c>
    </row>
    <row r="72" spans="1:9" s="104" customFormat="1" x14ac:dyDescent="0.25">
      <c r="A72" s="138">
        <v>38</v>
      </c>
      <c r="B72" s="139"/>
      <c r="C72" s="140"/>
      <c r="D72" s="134" t="s">
        <v>122</v>
      </c>
      <c r="E72" s="77">
        <v>238.5</v>
      </c>
      <c r="F72" s="78">
        <v>230</v>
      </c>
      <c r="G72" s="78">
        <v>0</v>
      </c>
      <c r="H72" s="78">
        <v>0</v>
      </c>
      <c r="I72" s="79">
        <v>0</v>
      </c>
    </row>
    <row r="73" spans="1:9" ht="25.5" x14ac:dyDescent="0.25">
      <c r="A73" s="133">
        <v>4</v>
      </c>
      <c r="B73" s="139"/>
      <c r="C73" s="140"/>
      <c r="D73" s="134" t="s">
        <v>98</v>
      </c>
      <c r="E73" s="77">
        <f>E74+E75</f>
        <v>25878.59</v>
      </c>
      <c r="F73" s="78">
        <f>F74</f>
        <v>0</v>
      </c>
      <c r="G73" s="78">
        <f>G74</f>
        <v>0</v>
      </c>
      <c r="H73" s="78">
        <f>H74</f>
        <v>0</v>
      </c>
      <c r="I73" s="79">
        <f>I74</f>
        <v>0</v>
      </c>
    </row>
    <row r="74" spans="1:9" ht="25.5" x14ac:dyDescent="0.25">
      <c r="A74" s="66">
        <v>42</v>
      </c>
      <c r="B74" s="67"/>
      <c r="C74" s="68"/>
      <c r="D74" s="65" t="s">
        <v>33</v>
      </c>
      <c r="E74" s="56">
        <v>378.59</v>
      </c>
      <c r="F74" s="57">
        <v>0</v>
      </c>
      <c r="G74" s="57">
        <v>0</v>
      </c>
      <c r="H74" s="57">
        <v>0</v>
      </c>
      <c r="I74" s="58">
        <v>0</v>
      </c>
    </row>
    <row r="75" spans="1:9" ht="25.5" x14ac:dyDescent="0.25">
      <c r="A75" s="163">
        <v>45</v>
      </c>
      <c r="B75" s="164"/>
      <c r="C75" s="165"/>
      <c r="D75" s="166" t="s">
        <v>239</v>
      </c>
      <c r="E75" s="56">
        <v>25500</v>
      </c>
      <c r="F75" s="57"/>
      <c r="G75" s="57"/>
      <c r="H75" s="57"/>
      <c r="I75" s="58"/>
    </row>
    <row r="76" spans="1:9" s="104" customFormat="1" ht="25.5" x14ac:dyDescent="0.25">
      <c r="A76" s="197" t="s">
        <v>103</v>
      </c>
      <c r="B76" s="198"/>
      <c r="C76" s="199"/>
      <c r="D76" s="146" t="s">
        <v>104</v>
      </c>
      <c r="E76" s="77">
        <f>SUM( E77+E85+E90+E96+E133+E163)</f>
        <v>35507.040000000001</v>
      </c>
      <c r="F76" s="78">
        <f>SUM(F77+F85+F90+F96+F133+F163+F173)</f>
        <v>72536.810000000012</v>
      </c>
      <c r="G76" s="78">
        <f>SUM(G77+G90+G96+G173)</f>
        <v>42175.17</v>
      </c>
      <c r="H76" s="78">
        <f>SUM(H77+H90+H96+H173)</f>
        <v>35083</v>
      </c>
      <c r="I76" s="79">
        <f>SUM(I77+I90+I96+I173)</f>
        <v>35083</v>
      </c>
    </row>
    <row r="77" spans="1:9" s="104" customFormat="1" ht="24.75" customHeight="1" x14ac:dyDescent="0.25">
      <c r="A77" s="200" t="s">
        <v>105</v>
      </c>
      <c r="B77" s="201"/>
      <c r="C77" s="202"/>
      <c r="D77" s="111" t="s">
        <v>106</v>
      </c>
      <c r="E77" s="77">
        <f>E79</f>
        <v>1895.77</v>
      </c>
      <c r="F77" s="78">
        <f>F79</f>
        <v>1950</v>
      </c>
      <c r="G77" s="78">
        <f>G79</f>
        <v>1950</v>
      </c>
      <c r="H77" s="78">
        <f>H79</f>
        <v>1950</v>
      </c>
      <c r="I77" s="79">
        <f>I79</f>
        <v>1950</v>
      </c>
    </row>
    <row r="78" spans="1:9" x14ac:dyDescent="0.25">
      <c r="A78" s="213" t="s">
        <v>107</v>
      </c>
      <c r="B78" s="216"/>
      <c r="C78" s="217"/>
      <c r="D78" s="72" t="s">
        <v>108</v>
      </c>
      <c r="E78" s="8"/>
      <c r="F78" s="9"/>
      <c r="G78" s="9"/>
      <c r="H78" s="9"/>
      <c r="I78" s="10"/>
    </row>
    <row r="79" spans="1:9" x14ac:dyDescent="0.25">
      <c r="A79" s="109">
        <v>3</v>
      </c>
      <c r="B79" s="118"/>
      <c r="C79" s="119"/>
      <c r="D79" s="111" t="s">
        <v>9</v>
      </c>
      <c r="E79" s="77">
        <f>SUM(E80:E81)</f>
        <v>1895.77</v>
      </c>
      <c r="F79" s="78">
        <f>SUM(F80:F81)</f>
        <v>1950</v>
      </c>
      <c r="G79" s="78">
        <f>SUM(G80:G81)</f>
        <v>1950</v>
      </c>
      <c r="H79" s="78">
        <f>SUM(H80+H81)</f>
        <v>1950</v>
      </c>
      <c r="I79" s="79">
        <f>SUM(I80:I81)</f>
        <v>1950</v>
      </c>
    </row>
    <row r="80" spans="1:9" s="104" customFormat="1" x14ac:dyDescent="0.25">
      <c r="A80" s="138">
        <v>31</v>
      </c>
      <c r="B80" s="139"/>
      <c r="C80" s="140"/>
      <c r="D80" s="134" t="s">
        <v>10</v>
      </c>
      <c r="E80" s="77">
        <v>0</v>
      </c>
      <c r="F80" s="78">
        <v>0</v>
      </c>
      <c r="G80" s="78">
        <v>0</v>
      </c>
      <c r="H80" s="78">
        <v>0</v>
      </c>
      <c r="I80" s="79">
        <v>0</v>
      </c>
    </row>
    <row r="81" spans="1:9" s="104" customFormat="1" x14ac:dyDescent="0.25">
      <c r="A81" s="138">
        <v>32</v>
      </c>
      <c r="B81" s="139"/>
      <c r="C81" s="140"/>
      <c r="D81" s="134" t="s">
        <v>20</v>
      </c>
      <c r="E81" s="77">
        <f>SUM(E82:E84)</f>
        <v>1895.77</v>
      </c>
      <c r="F81" s="78">
        <f>SUM(F82:F84)</f>
        <v>1950</v>
      </c>
      <c r="G81" s="78">
        <f>SUM(G82:G84)</f>
        <v>1950</v>
      </c>
      <c r="H81" s="78">
        <f>SUM(H82:H84)</f>
        <v>1950</v>
      </c>
      <c r="I81" s="79">
        <f>SUM(I82:I84)</f>
        <v>1950</v>
      </c>
    </row>
    <row r="82" spans="1:9" x14ac:dyDescent="0.25">
      <c r="A82" s="121">
        <v>32391</v>
      </c>
      <c r="B82" s="122"/>
      <c r="C82" s="123"/>
      <c r="D82" s="120" t="s">
        <v>207</v>
      </c>
      <c r="E82" s="56">
        <v>300</v>
      </c>
      <c r="F82" s="57">
        <v>550</v>
      </c>
      <c r="G82" s="57">
        <v>550</v>
      </c>
      <c r="H82" s="57">
        <v>550</v>
      </c>
      <c r="I82" s="58">
        <v>550</v>
      </c>
    </row>
    <row r="83" spans="1:9" x14ac:dyDescent="0.25">
      <c r="A83" s="135">
        <v>32355</v>
      </c>
      <c r="B83" s="136"/>
      <c r="C83" s="137"/>
      <c r="D83" s="141" t="s">
        <v>192</v>
      </c>
      <c r="E83" s="56">
        <v>100</v>
      </c>
      <c r="F83" s="57">
        <v>0</v>
      </c>
      <c r="G83" s="57">
        <v>0</v>
      </c>
      <c r="H83" s="57">
        <v>0</v>
      </c>
      <c r="I83" s="58">
        <v>0</v>
      </c>
    </row>
    <row r="84" spans="1:9" x14ac:dyDescent="0.25">
      <c r="A84" s="106">
        <v>32999</v>
      </c>
      <c r="B84" s="107"/>
      <c r="C84" s="108"/>
      <c r="D84" s="105" t="s">
        <v>201</v>
      </c>
      <c r="E84" s="56">
        <v>1495.77</v>
      </c>
      <c r="F84" s="57">
        <v>1400</v>
      </c>
      <c r="G84" s="57">
        <v>1400</v>
      </c>
      <c r="H84" s="57">
        <v>1400</v>
      </c>
      <c r="I84" s="58">
        <v>1400</v>
      </c>
    </row>
    <row r="85" spans="1:9" s="104" customFormat="1" x14ac:dyDescent="0.25">
      <c r="A85" s="200" t="s">
        <v>220</v>
      </c>
      <c r="B85" s="201"/>
      <c r="C85" s="202"/>
      <c r="D85" s="134" t="s">
        <v>221</v>
      </c>
      <c r="E85" s="77">
        <f>E86</f>
        <v>1226.5899999999999</v>
      </c>
      <c r="F85" s="78">
        <f>F86</f>
        <v>0</v>
      </c>
      <c r="G85" s="78">
        <f>G86</f>
        <v>0</v>
      </c>
      <c r="H85" s="78">
        <f>H86</f>
        <v>0</v>
      </c>
      <c r="I85" s="79"/>
    </row>
    <row r="86" spans="1:9" s="104" customFormat="1" x14ac:dyDescent="0.25">
      <c r="A86" s="138">
        <v>32</v>
      </c>
      <c r="B86" s="139"/>
      <c r="C86" s="140"/>
      <c r="D86" s="134" t="s">
        <v>20</v>
      </c>
      <c r="E86" s="77">
        <f>SUM(E87:E89)</f>
        <v>1226.5899999999999</v>
      </c>
      <c r="F86" s="78">
        <f>SUM(F87:F89)</f>
        <v>0</v>
      </c>
      <c r="G86" s="78">
        <f>SUM(G87:G89)</f>
        <v>0</v>
      </c>
      <c r="H86" s="78">
        <f>SUM(H87:H89)</f>
        <v>0</v>
      </c>
      <c r="I86" s="79">
        <f>SUM(I88:I89)</f>
        <v>0</v>
      </c>
    </row>
    <row r="87" spans="1:9" s="124" customFormat="1" x14ac:dyDescent="0.25">
      <c r="A87" s="163">
        <v>32211</v>
      </c>
      <c r="B87" s="164"/>
      <c r="C87" s="165"/>
      <c r="D87" s="166" t="s">
        <v>146</v>
      </c>
      <c r="E87" s="56">
        <v>496.58</v>
      </c>
      <c r="F87" s="57"/>
      <c r="G87" s="57"/>
      <c r="H87" s="57"/>
      <c r="I87" s="58"/>
    </row>
    <row r="88" spans="1:9" x14ac:dyDescent="0.25">
      <c r="A88" s="135">
        <v>32355</v>
      </c>
      <c r="B88" s="136"/>
      <c r="C88" s="137"/>
      <c r="D88" s="141" t="s">
        <v>192</v>
      </c>
      <c r="E88" s="56">
        <v>400</v>
      </c>
      <c r="F88" s="57">
        <v>0</v>
      </c>
      <c r="G88" s="57">
        <v>0</v>
      </c>
      <c r="H88" s="57">
        <v>0</v>
      </c>
      <c r="I88" s="58"/>
    </row>
    <row r="89" spans="1:9" ht="25.5" x14ac:dyDescent="0.25">
      <c r="A89" s="135">
        <v>32999</v>
      </c>
      <c r="B89" s="136"/>
      <c r="C89" s="137"/>
      <c r="D89" s="141" t="s">
        <v>195</v>
      </c>
      <c r="E89" s="56">
        <v>330.01</v>
      </c>
      <c r="F89" s="57">
        <v>0</v>
      </c>
      <c r="G89" s="57">
        <v>0</v>
      </c>
      <c r="H89" s="57">
        <v>0</v>
      </c>
      <c r="I89" s="58">
        <v>0</v>
      </c>
    </row>
    <row r="90" spans="1:9" s="104" customFormat="1" ht="30.75" customHeight="1" x14ac:dyDescent="0.25">
      <c r="A90" s="200" t="s">
        <v>109</v>
      </c>
      <c r="B90" s="201"/>
      <c r="C90" s="202"/>
      <c r="D90" s="111" t="s">
        <v>110</v>
      </c>
      <c r="E90" s="77">
        <f>E92</f>
        <v>4771.46</v>
      </c>
      <c r="F90" s="78">
        <f>F92</f>
        <v>5907</v>
      </c>
      <c r="G90" s="78">
        <f>G92</f>
        <v>5907</v>
      </c>
      <c r="H90" s="78">
        <f>H92</f>
        <v>5907</v>
      </c>
      <c r="I90" s="79">
        <f>I92</f>
        <v>5907</v>
      </c>
    </row>
    <row r="91" spans="1:9" x14ac:dyDescent="0.25">
      <c r="A91" s="213" t="s">
        <v>111</v>
      </c>
      <c r="B91" s="216"/>
      <c r="C91" s="217"/>
      <c r="D91" s="72" t="s">
        <v>112</v>
      </c>
      <c r="E91" s="8"/>
      <c r="F91" s="9"/>
      <c r="G91" s="9"/>
      <c r="H91" s="9"/>
      <c r="I91" s="10"/>
    </row>
    <row r="92" spans="1:9" x14ac:dyDescent="0.25">
      <c r="A92" s="109">
        <v>3</v>
      </c>
      <c r="B92" s="118"/>
      <c r="C92" s="119"/>
      <c r="D92" s="111" t="s">
        <v>9</v>
      </c>
      <c r="E92" s="77">
        <f>E93</f>
        <v>4771.46</v>
      </c>
      <c r="F92" s="78">
        <f>F93</f>
        <v>5907</v>
      </c>
      <c r="G92" s="78">
        <f>G93</f>
        <v>5907</v>
      </c>
      <c r="H92" s="78">
        <f>H93</f>
        <v>5907</v>
      </c>
      <c r="I92" s="79">
        <f>I93</f>
        <v>5907</v>
      </c>
    </row>
    <row r="93" spans="1:9" x14ac:dyDescent="0.25">
      <c r="A93" s="73">
        <v>32</v>
      </c>
      <c r="B93" s="74"/>
      <c r="C93" s="75"/>
      <c r="D93" s="72" t="s">
        <v>20</v>
      </c>
      <c r="E93" s="56">
        <f>SUM(E94:E95)</f>
        <v>4771.46</v>
      </c>
      <c r="F93" s="57">
        <f>SUM(F94:F95)</f>
        <v>5907</v>
      </c>
      <c r="G93" s="57">
        <f>SUM(G94:G95)</f>
        <v>5907</v>
      </c>
      <c r="H93" s="57">
        <f>SUM(H94:H95)</f>
        <v>5907</v>
      </c>
      <c r="I93" s="58">
        <f>SUM(I94:I95)</f>
        <v>5907</v>
      </c>
    </row>
    <row r="94" spans="1:9" x14ac:dyDescent="0.25">
      <c r="A94" s="106">
        <v>32211</v>
      </c>
      <c r="B94" s="107"/>
      <c r="C94" s="108"/>
      <c r="D94" s="105" t="s">
        <v>146</v>
      </c>
      <c r="E94" s="56">
        <v>0</v>
      </c>
      <c r="F94" s="57">
        <v>199</v>
      </c>
      <c r="G94" s="57">
        <v>199</v>
      </c>
      <c r="H94" s="57">
        <v>199</v>
      </c>
      <c r="I94" s="58">
        <v>199</v>
      </c>
    </row>
    <row r="95" spans="1:9" x14ac:dyDescent="0.25">
      <c r="A95" s="106">
        <v>32371</v>
      </c>
      <c r="B95" s="107"/>
      <c r="C95" s="108"/>
      <c r="D95" s="105" t="s">
        <v>194</v>
      </c>
      <c r="E95" s="56">
        <v>4771.46</v>
      </c>
      <c r="F95" s="57">
        <v>5708</v>
      </c>
      <c r="G95" s="57">
        <v>5708</v>
      </c>
      <c r="H95" s="57">
        <v>5708</v>
      </c>
      <c r="I95" s="58">
        <v>5708</v>
      </c>
    </row>
    <row r="96" spans="1:9" s="129" customFormat="1" ht="24.75" customHeight="1" x14ac:dyDescent="0.25">
      <c r="A96" s="223" t="s">
        <v>113</v>
      </c>
      <c r="B96" s="224"/>
      <c r="C96" s="225"/>
      <c r="D96" s="125" t="s">
        <v>114</v>
      </c>
      <c r="E96" s="126">
        <f>SUM(E98+E112+E119+E125)</f>
        <v>17454.59</v>
      </c>
      <c r="F96" s="127">
        <f>SUM(F98+F112+F118+F125+F151)</f>
        <v>56288.880000000005</v>
      </c>
      <c r="G96" s="127">
        <f>SUM(G98+G112+G119+G125)</f>
        <v>34233.21</v>
      </c>
      <c r="H96" s="127">
        <f>SUM(H98+H112+H119+H125)</f>
        <v>27226</v>
      </c>
      <c r="I96" s="128">
        <f>SUM(I98+I112+I119+I125)</f>
        <v>27226</v>
      </c>
    </row>
    <row r="97" spans="1:9" x14ac:dyDescent="0.25">
      <c r="A97" s="213" t="s">
        <v>115</v>
      </c>
      <c r="B97" s="216"/>
      <c r="C97" s="217"/>
      <c r="D97" s="72" t="s">
        <v>116</v>
      </c>
      <c r="E97" s="56"/>
      <c r="F97" s="57"/>
      <c r="G97" s="57"/>
      <c r="H97" s="57"/>
      <c r="I97" s="58"/>
    </row>
    <row r="98" spans="1:9" x14ac:dyDescent="0.25">
      <c r="A98" s="71">
        <v>3</v>
      </c>
      <c r="B98" s="74"/>
      <c r="C98" s="75"/>
      <c r="D98" s="72" t="s">
        <v>9</v>
      </c>
      <c r="E98" s="77">
        <f>E99</f>
        <v>529.88</v>
      </c>
      <c r="F98" s="78">
        <f>F99</f>
        <v>4702.8599999999997</v>
      </c>
      <c r="G98" s="78">
        <f>G99</f>
        <v>4175</v>
      </c>
      <c r="H98" s="78">
        <f>H99</f>
        <v>800</v>
      </c>
      <c r="I98" s="79">
        <f>I99</f>
        <v>800</v>
      </c>
    </row>
    <row r="99" spans="1:9" s="104" customFormat="1" x14ac:dyDescent="0.25">
      <c r="A99" s="149">
        <v>32</v>
      </c>
      <c r="B99" s="139"/>
      <c r="C99" s="140"/>
      <c r="D99" s="134" t="s">
        <v>20</v>
      </c>
      <c r="E99" s="77">
        <f>SUM(E100+E105+E108)</f>
        <v>529.88</v>
      </c>
      <c r="F99" s="78">
        <f>SUM(F100+F105+F108)</f>
        <v>4702.8599999999997</v>
      </c>
      <c r="G99" s="78">
        <f>SUM(G100+G105+G108)</f>
        <v>4175</v>
      </c>
      <c r="H99" s="78">
        <f>SUM(H100+H105)</f>
        <v>800</v>
      </c>
      <c r="I99" s="79">
        <f>SUM(I100+I105)</f>
        <v>800</v>
      </c>
    </row>
    <row r="100" spans="1:9" s="104" customFormat="1" x14ac:dyDescent="0.25">
      <c r="A100" s="149">
        <v>322</v>
      </c>
      <c r="B100" s="139"/>
      <c r="C100" s="140"/>
      <c r="D100" s="134" t="s">
        <v>145</v>
      </c>
      <c r="E100" s="77">
        <f>SUM(E101:E104)</f>
        <v>200.38</v>
      </c>
      <c r="F100" s="78">
        <f>SUM(F101:F104)</f>
        <v>2835.81</v>
      </c>
      <c r="G100" s="78">
        <f>SUM(G101:G104)</f>
        <v>2513</v>
      </c>
      <c r="H100" s="78">
        <f>SUM(H101:H104)</f>
        <v>433</v>
      </c>
      <c r="I100" s="79">
        <f>SUM(I101:I104)</f>
        <v>433</v>
      </c>
    </row>
    <row r="101" spans="1:9" x14ac:dyDescent="0.25">
      <c r="A101" s="87">
        <v>32111</v>
      </c>
      <c r="B101" s="107"/>
      <c r="C101" s="108"/>
      <c r="D101" s="105" t="s">
        <v>141</v>
      </c>
      <c r="E101" s="56">
        <v>15</v>
      </c>
      <c r="F101" s="57">
        <v>180</v>
      </c>
      <c r="G101" s="57">
        <v>120</v>
      </c>
      <c r="H101" s="57">
        <v>0</v>
      </c>
      <c r="I101" s="58">
        <v>0</v>
      </c>
    </row>
    <row r="102" spans="1:9" x14ac:dyDescent="0.25">
      <c r="A102" s="87">
        <v>32141</v>
      </c>
      <c r="B102" s="107"/>
      <c r="C102" s="108"/>
      <c r="D102" s="105" t="s">
        <v>204</v>
      </c>
      <c r="E102" s="56">
        <v>60.03</v>
      </c>
      <c r="F102" s="57">
        <v>740</v>
      </c>
      <c r="G102" s="57">
        <v>600</v>
      </c>
      <c r="H102" s="57">
        <v>0</v>
      </c>
      <c r="I102" s="58">
        <v>0</v>
      </c>
    </row>
    <row r="103" spans="1:9" x14ac:dyDescent="0.25">
      <c r="A103" s="87">
        <v>32211</v>
      </c>
      <c r="B103" s="107"/>
      <c r="C103" s="108"/>
      <c r="D103" s="105" t="s">
        <v>146</v>
      </c>
      <c r="E103" s="56">
        <v>0</v>
      </c>
      <c r="F103" s="57">
        <v>1215.81</v>
      </c>
      <c r="G103" s="57">
        <v>1193</v>
      </c>
      <c r="H103" s="57">
        <v>233</v>
      </c>
      <c r="I103" s="58">
        <v>233</v>
      </c>
    </row>
    <row r="104" spans="1:9" x14ac:dyDescent="0.25">
      <c r="A104" s="87">
        <v>32224</v>
      </c>
      <c r="B104" s="107"/>
      <c r="C104" s="108"/>
      <c r="D104" s="105" t="s">
        <v>202</v>
      </c>
      <c r="E104" s="56">
        <v>125.35</v>
      </c>
      <c r="F104" s="57">
        <v>700</v>
      </c>
      <c r="G104" s="57">
        <v>600</v>
      </c>
      <c r="H104" s="57">
        <v>200</v>
      </c>
      <c r="I104" s="58">
        <v>200</v>
      </c>
    </row>
    <row r="105" spans="1:9" s="104" customFormat="1" x14ac:dyDescent="0.25">
      <c r="A105" s="149">
        <v>323</v>
      </c>
      <c r="B105" s="139"/>
      <c r="C105" s="140"/>
      <c r="D105" s="134" t="s">
        <v>152</v>
      </c>
      <c r="E105" s="77">
        <f>E106+E107</f>
        <v>304.5</v>
      </c>
      <c r="F105" s="78">
        <f>F106+F107</f>
        <v>1183.51</v>
      </c>
      <c r="G105" s="78">
        <f>G107</f>
        <v>1367</v>
      </c>
      <c r="H105" s="78">
        <f>H107</f>
        <v>367</v>
      </c>
      <c r="I105" s="79">
        <f>I107</f>
        <v>367</v>
      </c>
    </row>
    <row r="106" spans="1:9" s="124" customFormat="1" x14ac:dyDescent="0.25">
      <c r="A106" s="87">
        <v>32391</v>
      </c>
      <c r="B106" s="164"/>
      <c r="C106" s="165"/>
      <c r="D106" s="166" t="s">
        <v>207</v>
      </c>
      <c r="E106" s="56">
        <v>304.5</v>
      </c>
      <c r="F106" s="57">
        <v>1183.51</v>
      </c>
      <c r="G106" s="57"/>
      <c r="H106" s="57"/>
      <c r="I106" s="58"/>
    </row>
    <row r="107" spans="1:9" x14ac:dyDescent="0.25">
      <c r="A107" s="87">
        <v>32399</v>
      </c>
      <c r="B107" s="107"/>
      <c r="C107" s="108"/>
      <c r="D107" s="105" t="s">
        <v>203</v>
      </c>
      <c r="E107" s="56">
        <v>0</v>
      </c>
      <c r="F107" s="57">
        <v>0</v>
      </c>
      <c r="G107" s="57">
        <v>1367</v>
      </c>
      <c r="H107" s="57">
        <v>367</v>
      </c>
      <c r="I107" s="58">
        <v>367</v>
      </c>
    </row>
    <row r="108" spans="1:9" s="104" customFormat="1" x14ac:dyDescent="0.25">
      <c r="A108" s="149">
        <v>329</v>
      </c>
      <c r="B108" s="139"/>
      <c r="C108" s="140"/>
      <c r="D108" s="134" t="s">
        <v>208</v>
      </c>
      <c r="E108" s="77">
        <f>E109+E110</f>
        <v>25</v>
      </c>
      <c r="F108" s="78">
        <f>F109+F110</f>
        <v>683.54</v>
      </c>
      <c r="G108" s="78">
        <f>SUM(G109:G110)</f>
        <v>295</v>
      </c>
      <c r="H108" s="78">
        <f>SUM(H109:H110)</f>
        <v>0</v>
      </c>
      <c r="I108" s="79">
        <f>SUM(I109:I110)</f>
        <v>0</v>
      </c>
    </row>
    <row r="109" spans="1:9" x14ac:dyDescent="0.25">
      <c r="A109" s="87">
        <v>3294</v>
      </c>
      <c r="B109" s="122"/>
      <c r="C109" s="123"/>
      <c r="D109" s="120" t="s">
        <v>167</v>
      </c>
      <c r="E109" s="56">
        <v>25</v>
      </c>
      <c r="F109" s="57">
        <v>25</v>
      </c>
      <c r="G109" s="57">
        <v>25</v>
      </c>
      <c r="H109" s="57">
        <v>0</v>
      </c>
      <c r="I109" s="58">
        <v>0</v>
      </c>
    </row>
    <row r="110" spans="1:9" ht="25.5" x14ac:dyDescent="0.25">
      <c r="A110" s="87">
        <v>3299</v>
      </c>
      <c r="B110" s="136"/>
      <c r="C110" s="137"/>
      <c r="D110" s="141" t="s">
        <v>195</v>
      </c>
      <c r="E110" s="56"/>
      <c r="F110" s="57">
        <v>658.54</v>
      </c>
      <c r="G110" s="57">
        <v>270</v>
      </c>
      <c r="H110" s="57">
        <v>0</v>
      </c>
      <c r="I110" s="58">
        <v>0</v>
      </c>
    </row>
    <row r="111" spans="1:9" x14ac:dyDescent="0.25">
      <c r="A111" s="210" t="s">
        <v>117</v>
      </c>
      <c r="B111" s="211"/>
      <c r="C111" s="212"/>
      <c r="D111" s="72" t="s">
        <v>118</v>
      </c>
      <c r="E111" s="56"/>
      <c r="F111" s="57"/>
      <c r="G111" s="57"/>
      <c r="H111" s="57"/>
      <c r="I111" s="58"/>
    </row>
    <row r="112" spans="1:9" x14ac:dyDescent="0.25">
      <c r="A112" s="71">
        <v>3</v>
      </c>
      <c r="B112" s="74"/>
      <c r="C112" s="75"/>
      <c r="D112" s="72" t="s">
        <v>9</v>
      </c>
      <c r="E112" s="77">
        <f>E113</f>
        <v>1990</v>
      </c>
      <c r="F112" s="78">
        <f>F113</f>
        <v>3364</v>
      </c>
      <c r="G112" s="78">
        <f>G113</f>
        <v>6364</v>
      </c>
      <c r="H112" s="78">
        <f>H113</f>
        <v>6364</v>
      </c>
      <c r="I112" s="79">
        <f>I113</f>
        <v>6364</v>
      </c>
    </row>
    <row r="113" spans="1:9" x14ac:dyDescent="0.25">
      <c r="A113" s="87">
        <v>32</v>
      </c>
      <c r="B113" s="74"/>
      <c r="C113" s="75"/>
      <c r="D113" s="72" t="s">
        <v>20</v>
      </c>
      <c r="E113" s="56">
        <f>SUM(E114+E116)</f>
        <v>1990</v>
      </c>
      <c r="F113" s="57">
        <f>SUM(F114+F116)</f>
        <v>3364</v>
      </c>
      <c r="G113" s="57">
        <f>SUM(G114+G116)</f>
        <v>6364</v>
      </c>
      <c r="H113" s="57">
        <f>SUM(H114+H116)</f>
        <v>6364</v>
      </c>
      <c r="I113" s="58">
        <f>SUM(I114+I116)</f>
        <v>6364</v>
      </c>
    </row>
    <row r="114" spans="1:9" x14ac:dyDescent="0.25">
      <c r="A114" s="87">
        <v>321</v>
      </c>
      <c r="B114" s="130"/>
      <c r="C114" s="131"/>
      <c r="D114" s="132" t="s">
        <v>140</v>
      </c>
      <c r="E114" s="56">
        <v>0</v>
      </c>
      <c r="F114" s="57">
        <f>F115</f>
        <v>1240</v>
      </c>
      <c r="G114" s="57">
        <f>G115</f>
        <v>1240</v>
      </c>
      <c r="H114" s="57">
        <f>H115</f>
        <v>1240</v>
      </c>
      <c r="I114" s="58">
        <f>I115</f>
        <v>1240</v>
      </c>
    </row>
    <row r="115" spans="1:9" x14ac:dyDescent="0.25">
      <c r="A115" s="87">
        <v>32112</v>
      </c>
      <c r="B115" s="130"/>
      <c r="C115" s="131"/>
      <c r="D115" s="132" t="s">
        <v>209</v>
      </c>
      <c r="E115" s="56">
        <v>0</v>
      </c>
      <c r="F115" s="57">
        <v>1240</v>
      </c>
      <c r="G115" s="57">
        <v>1240</v>
      </c>
      <c r="H115" s="57">
        <v>1240</v>
      </c>
      <c r="I115" s="58">
        <v>1240</v>
      </c>
    </row>
    <row r="116" spans="1:9" x14ac:dyDescent="0.25">
      <c r="A116" s="87">
        <v>323</v>
      </c>
      <c r="B116" s="130"/>
      <c r="C116" s="131"/>
      <c r="D116" s="132" t="s">
        <v>152</v>
      </c>
      <c r="E116" s="56">
        <f>E117</f>
        <v>1990</v>
      </c>
      <c r="F116" s="57">
        <f>F117</f>
        <v>2124</v>
      </c>
      <c r="G116" s="57">
        <f>G117</f>
        <v>5124</v>
      </c>
      <c r="H116" s="57">
        <f>H117</f>
        <v>5124</v>
      </c>
      <c r="I116" s="58">
        <f>I117</f>
        <v>5124</v>
      </c>
    </row>
    <row r="117" spans="1:9" x14ac:dyDescent="0.25">
      <c r="A117" s="87">
        <v>32359</v>
      </c>
      <c r="B117" s="130"/>
      <c r="C117" s="131"/>
      <c r="D117" s="132" t="s">
        <v>192</v>
      </c>
      <c r="E117" s="56">
        <v>1990</v>
      </c>
      <c r="F117" s="57">
        <v>2124</v>
      </c>
      <c r="G117" s="57">
        <v>5124</v>
      </c>
      <c r="H117" s="57">
        <v>5124</v>
      </c>
      <c r="I117" s="58">
        <v>5124</v>
      </c>
    </row>
    <row r="118" spans="1:9" x14ac:dyDescent="0.25">
      <c r="A118" s="213" t="s">
        <v>121</v>
      </c>
      <c r="B118" s="214"/>
      <c r="C118" s="215"/>
      <c r="D118" s="72" t="s">
        <v>112</v>
      </c>
      <c r="E118" s="56"/>
      <c r="F118" s="78">
        <f>F119+F122</f>
        <v>25765.360000000001</v>
      </c>
      <c r="G118" s="57"/>
      <c r="H118" s="57"/>
      <c r="I118" s="58"/>
    </row>
    <row r="119" spans="1:9" x14ac:dyDescent="0.25">
      <c r="A119" s="71">
        <v>3</v>
      </c>
      <c r="B119" s="74"/>
      <c r="C119" s="75"/>
      <c r="D119" s="72" t="s">
        <v>9</v>
      </c>
      <c r="E119" s="77">
        <f>E120+E121</f>
        <v>7735.57</v>
      </c>
      <c r="F119" s="78">
        <f>SUM(F120+F121)</f>
        <v>8765.36</v>
      </c>
      <c r="G119" s="78">
        <f>SUM(G120:G121)</f>
        <v>9450</v>
      </c>
      <c r="H119" s="78">
        <f>SUM(H120:H121)</f>
        <v>9450</v>
      </c>
      <c r="I119" s="79">
        <f>SUM(I120:I121)</f>
        <v>9450</v>
      </c>
    </row>
    <row r="120" spans="1:9" x14ac:dyDescent="0.25">
      <c r="A120" s="87">
        <v>31</v>
      </c>
      <c r="B120" s="74"/>
      <c r="C120" s="75"/>
      <c r="D120" s="72" t="s">
        <v>10</v>
      </c>
      <c r="E120" s="56">
        <v>1342.5</v>
      </c>
      <c r="F120" s="57">
        <v>0</v>
      </c>
      <c r="G120" s="57">
        <v>0</v>
      </c>
      <c r="H120" s="57">
        <v>0</v>
      </c>
      <c r="I120" s="58">
        <v>0</v>
      </c>
    </row>
    <row r="121" spans="1:9" x14ac:dyDescent="0.25">
      <c r="A121" s="87">
        <v>32</v>
      </c>
      <c r="B121" s="74"/>
      <c r="C121" s="75"/>
      <c r="D121" s="72" t="s">
        <v>20</v>
      </c>
      <c r="E121" s="56">
        <v>6393.07</v>
      </c>
      <c r="F121" s="57">
        <v>8765.36</v>
      </c>
      <c r="G121" s="57">
        <v>9450</v>
      </c>
      <c r="H121" s="57">
        <v>9450</v>
      </c>
      <c r="I121" s="58">
        <v>9450</v>
      </c>
    </row>
    <row r="122" spans="1:9" x14ac:dyDescent="0.25">
      <c r="A122" s="87">
        <v>4</v>
      </c>
      <c r="B122" s="164"/>
      <c r="C122" s="165"/>
      <c r="D122" s="166" t="s">
        <v>248</v>
      </c>
      <c r="E122" s="56"/>
      <c r="F122" s="57">
        <f>F123</f>
        <v>17000</v>
      </c>
      <c r="G122" s="57"/>
      <c r="H122" s="57"/>
      <c r="I122" s="58"/>
    </row>
    <row r="123" spans="1:9" x14ac:dyDescent="0.25">
      <c r="A123" s="87">
        <v>42211</v>
      </c>
      <c r="B123" s="164"/>
      <c r="C123" s="165"/>
      <c r="D123" s="166" t="s">
        <v>247</v>
      </c>
      <c r="E123" s="56"/>
      <c r="F123" s="57">
        <v>17000</v>
      </c>
      <c r="G123" s="57"/>
      <c r="H123" s="57"/>
      <c r="I123" s="58"/>
    </row>
    <row r="124" spans="1:9" x14ac:dyDescent="0.25">
      <c r="A124" s="210" t="s">
        <v>119</v>
      </c>
      <c r="B124" s="211"/>
      <c r="C124" s="212"/>
      <c r="D124" s="72" t="s">
        <v>120</v>
      </c>
      <c r="E124" s="56"/>
      <c r="F124" s="57"/>
      <c r="G124" s="57"/>
      <c r="H124" s="57"/>
      <c r="I124" s="58"/>
    </row>
    <row r="125" spans="1:9" x14ac:dyDescent="0.25">
      <c r="A125" s="71">
        <v>3</v>
      </c>
      <c r="B125" s="74"/>
      <c r="C125" s="75"/>
      <c r="D125" s="72" t="s">
        <v>9</v>
      </c>
      <c r="E125" s="77">
        <f>E126</f>
        <v>7199.14</v>
      </c>
      <c r="F125" s="78">
        <f>F126</f>
        <v>11456.66</v>
      </c>
      <c r="G125" s="78">
        <f>G126</f>
        <v>14244.21</v>
      </c>
      <c r="H125" s="78">
        <f>H126</f>
        <v>10612</v>
      </c>
      <c r="I125" s="79">
        <f>I126</f>
        <v>10612</v>
      </c>
    </row>
    <row r="126" spans="1:9" x14ac:dyDescent="0.25">
      <c r="A126" s="87">
        <v>32</v>
      </c>
      <c r="B126" s="74"/>
      <c r="C126" s="75"/>
      <c r="D126" s="72" t="s">
        <v>20</v>
      </c>
      <c r="E126" s="56">
        <f>SUM(E127:E131)</f>
        <v>7199.14</v>
      </c>
      <c r="F126" s="57">
        <f>SUM(F127:F131)</f>
        <v>11456.66</v>
      </c>
      <c r="G126" s="57">
        <f>SUM(G127:G131)</f>
        <v>14244.21</v>
      </c>
      <c r="H126" s="57">
        <f>SUM(H127:H131)</f>
        <v>10612</v>
      </c>
      <c r="I126" s="58">
        <f>SUM(I127:I131)</f>
        <v>10612</v>
      </c>
    </row>
    <row r="127" spans="1:9" x14ac:dyDescent="0.25">
      <c r="A127" s="87">
        <v>32111</v>
      </c>
      <c r="B127" s="143"/>
      <c r="C127" s="144"/>
      <c r="D127" s="142" t="s">
        <v>230</v>
      </c>
      <c r="E127" s="56">
        <v>2260</v>
      </c>
      <c r="F127" s="57">
        <v>2124</v>
      </c>
      <c r="G127" s="57">
        <v>2124</v>
      </c>
      <c r="H127" s="57">
        <v>2124</v>
      </c>
      <c r="I127" s="58">
        <v>2124</v>
      </c>
    </row>
    <row r="128" spans="1:9" x14ac:dyDescent="0.25">
      <c r="A128" s="87">
        <v>32224</v>
      </c>
      <c r="B128" s="164"/>
      <c r="C128" s="165"/>
      <c r="D128" s="166" t="s">
        <v>253</v>
      </c>
      <c r="E128" s="56"/>
      <c r="F128" s="57"/>
      <c r="G128" s="57">
        <v>1000</v>
      </c>
      <c r="H128" s="57">
        <v>1000</v>
      </c>
      <c r="I128" s="58">
        <v>1000</v>
      </c>
    </row>
    <row r="129" spans="1:9" x14ac:dyDescent="0.25">
      <c r="A129" s="87">
        <v>32379</v>
      </c>
      <c r="B129" s="143"/>
      <c r="C129" s="144"/>
      <c r="D129" s="142" t="s">
        <v>194</v>
      </c>
      <c r="E129" s="56">
        <v>1882.89</v>
      </c>
      <c r="F129" s="57">
        <v>2365.56</v>
      </c>
      <c r="G129" s="57">
        <v>2400</v>
      </c>
      <c r="H129" s="57">
        <v>2400</v>
      </c>
      <c r="I129" s="58">
        <v>2400</v>
      </c>
    </row>
    <row r="130" spans="1:9" x14ac:dyDescent="0.25">
      <c r="A130" s="87">
        <v>32399</v>
      </c>
      <c r="B130" s="143"/>
      <c r="C130" s="144"/>
      <c r="D130" s="142" t="s">
        <v>203</v>
      </c>
      <c r="E130" s="56">
        <v>0</v>
      </c>
      <c r="F130" s="57">
        <v>1000</v>
      </c>
      <c r="G130" s="57">
        <v>3000</v>
      </c>
      <c r="H130" s="57">
        <v>3000</v>
      </c>
      <c r="I130" s="58">
        <v>3000</v>
      </c>
    </row>
    <row r="131" spans="1:9" ht="25.5" x14ac:dyDescent="0.25">
      <c r="A131" s="87">
        <v>32999</v>
      </c>
      <c r="B131" s="143"/>
      <c r="C131" s="144"/>
      <c r="D131" s="142" t="s">
        <v>195</v>
      </c>
      <c r="E131" s="56">
        <v>3056.25</v>
      </c>
      <c r="F131" s="57">
        <v>5967.1</v>
      </c>
      <c r="G131" s="57">
        <v>5720.21</v>
      </c>
      <c r="H131" s="57">
        <v>2088</v>
      </c>
      <c r="I131" s="58">
        <v>2088</v>
      </c>
    </row>
    <row r="132" spans="1:9" s="104" customFormat="1" x14ac:dyDescent="0.25">
      <c r="A132" s="203" t="s">
        <v>222</v>
      </c>
      <c r="B132" s="204"/>
      <c r="C132" s="205"/>
      <c r="D132" s="134" t="s">
        <v>223</v>
      </c>
      <c r="E132" s="77"/>
      <c r="F132" s="78"/>
      <c r="G132" s="78"/>
      <c r="H132" s="78"/>
      <c r="I132" s="79"/>
    </row>
    <row r="133" spans="1:9" s="104" customFormat="1" x14ac:dyDescent="0.25">
      <c r="A133" s="203" t="s">
        <v>101</v>
      </c>
      <c r="B133" s="204"/>
      <c r="C133" s="205"/>
      <c r="D133" s="146" t="s">
        <v>224</v>
      </c>
      <c r="E133" s="77">
        <f>SUM(E134+E148)</f>
        <v>10037.130000000001</v>
      </c>
      <c r="F133" s="78">
        <f>SUM(F134+F148)</f>
        <v>1500</v>
      </c>
      <c r="G133" s="78"/>
      <c r="H133" s="78"/>
      <c r="I133" s="79"/>
    </row>
    <row r="134" spans="1:9" s="104" customFormat="1" x14ac:dyDescent="0.25">
      <c r="A134" s="145">
        <v>3</v>
      </c>
      <c r="B134" s="147"/>
      <c r="C134" s="148"/>
      <c r="D134" s="146"/>
      <c r="E134" s="77">
        <f>SUM(E135+E138+E144)</f>
        <v>8960.4700000000012</v>
      </c>
      <c r="F134" s="78">
        <f>SUM(F135+F138+F144)</f>
        <v>1500</v>
      </c>
      <c r="G134" s="78"/>
      <c r="H134" s="78"/>
      <c r="I134" s="79"/>
    </row>
    <row r="135" spans="1:9" s="104" customFormat="1" x14ac:dyDescent="0.25">
      <c r="A135" s="149">
        <v>321</v>
      </c>
      <c r="B135" s="147"/>
      <c r="C135" s="148"/>
      <c r="D135" s="146" t="s">
        <v>140</v>
      </c>
      <c r="E135" s="77">
        <f>E137</f>
        <v>217</v>
      </c>
      <c r="F135" s="78">
        <f>F136+F137</f>
        <v>740.99</v>
      </c>
      <c r="G135" s="78"/>
      <c r="H135" s="78"/>
      <c r="I135" s="79"/>
    </row>
    <row r="136" spans="1:9" s="124" customFormat="1" x14ac:dyDescent="0.25">
      <c r="A136" s="87">
        <v>32113</v>
      </c>
      <c r="B136" s="164"/>
      <c r="C136" s="165"/>
      <c r="D136" s="166" t="s">
        <v>249</v>
      </c>
      <c r="E136" s="56"/>
      <c r="F136" s="57">
        <v>537.99</v>
      </c>
      <c r="G136" s="57"/>
      <c r="H136" s="57"/>
      <c r="I136" s="58"/>
    </row>
    <row r="137" spans="1:9" x14ac:dyDescent="0.25">
      <c r="A137" s="87">
        <v>32141</v>
      </c>
      <c r="B137" s="136"/>
      <c r="C137" s="137"/>
      <c r="D137" s="141" t="s">
        <v>225</v>
      </c>
      <c r="E137" s="56">
        <v>217</v>
      </c>
      <c r="F137" s="57">
        <v>203</v>
      </c>
      <c r="G137" s="57"/>
      <c r="H137" s="57"/>
      <c r="I137" s="58"/>
    </row>
    <row r="138" spans="1:9" s="104" customFormat="1" x14ac:dyDescent="0.25">
      <c r="A138" s="149">
        <v>323</v>
      </c>
      <c r="B138" s="147"/>
      <c r="C138" s="148"/>
      <c r="D138" s="146" t="s">
        <v>152</v>
      </c>
      <c r="E138" s="77">
        <f>SUM(E139:E143)</f>
        <v>5085.1900000000005</v>
      </c>
      <c r="F138" s="78">
        <f>SUM(F139:F143)</f>
        <v>759.01</v>
      </c>
      <c r="G138" s="78"/>
      <c r="H138" s="78"/>
      <c r="I138" s="79"/>
    </row>
    <row r="139" spans="1:9" x14ac:dyDescent="0.25">
      <c r="A139" s="87">
        <v>32339</v>
      </c>
      <c r="B139" s="136"/>
      <c r="C139" s="137"/>
      <c r="D139" s="141" t="s">
        <v>226</v>
      </c>
      <c r="E139" s="56">
        <v>800</v>
      </c>
      <c r="F139" s="57">
        <v>0</v>
      </c>
      <c r="G139" s="57"/>
      <c r="H139" s="57"/>
      <c r="I139" s="58"/>
    </row>
    <row r="140" spans="1:9" x14ac:dyDescent="0.25">
      <c r="A140" s="87">
        <v>32355</v>
      </c>
      <c r="B140" s="164"/>
      <c r="C140" s="165"/>
      <c r="D140" s="166" t="s">
        <v>192</v>
      </c>
      <c r="E140" s="56"/>
      <c r="F140" s="57">
        <v>126</v>
      </c>
      <c r="G140" s="57"/>
      <c r="H140" s="57"/>
      <c r="I140" s="58"/>
    </row>
    <row r="141" spans="1:9" x14ac:dyDescent="0.25">
      <c r="A141" s="87">
        <v>32379</v>
      </c>
      <c r="B141" s="136"/>
      <c r="C141" s="137"/>
      <c r="D141" s="141" t="s">
        <v>227</v>
      </c>
      <c r="E141" s="56">
        <v>1714</v>
      </c>
      <c r="F141" s="57">
        <v>343.88</v>
      </c>
      <c r="G141" s="57"/>
      <c r="H141" s="57"/>
      <c r="I141" s="58"/>
    </row>
    <row r="142" spans="1:9" x14ac:dyDescent="0.25">
      <c r="A142" s="87">
        <v>32381</v>
      </c>
      <c r="B142" s="164"/>
      <c r="C142" s="165"/>
      <c r="D142" s="166" t="s">
        <v>160</v>
      </c>
      <c r="E142" s="56"/>
      <c r="F142" s="57">
        <v>163.13</v>
      </c>
      <c r="G142" s="57"/>
      <c r="H142" s="57"/>
      <c r="I142" s="58"/>
    </row>
    <row r="143" spans="1:9" x14ac:dyDescent="0.25">
      <c r="A143" s="87">
        <v>32399</v>
      </c>
      <c r="B143" s="136"/>
      <c r="C143" s="137"/>
      <c r="D143" s="141" t="s">
        <v>203</v>
      </c>
      <c r="E143" s="56">
        <v>2571.19</v>
      </c>
      <c r="F143" s="57">
        <v>126</v>
      </c>
      <c r="G143" s="57"/>
      <c r="H143" s="57"/>
      <c r="I143" s="58"/>
    </row>
    <row r="144" spans="1:9" s="104" customFormat="1" x14ac:dyDescent="0.25">
      <c r="A144" s="149">
        <v>329</v>
      </c>
      <c r="B144" s="147"/>
      <c r="C144" s="148"/>
      <c r="D144" s="146" t="s">
        <v>170</v>
      </c>
      <c r="E144" s="77">
        <f>SUM(E145:E147)</f>
        <v>3658.28</v>
      </c>
      <c r="F144" s="78">
        <f>SUM(F145:F147)</f>
        <v>0</v>
      </c>
      <c r="G144" s="78"/>
      <c r="H144" s="78"/>
      <c r="I144" s="79"/>
    </row>
    <row r="145" spans="1:9" x14ac:dyDescent="0.25">
      <c r="A145" s="87">
        <v>32931</v>
      </c>
      <c r="B145" s="143"/>
      <c r="C145" s="144"/>
      <c r="D145" s="142" t="s">
        <v>166</v>
      </c>
      <c r="E145" s="56">
        <v>2959.53</v>
      </c>
      <c r="F145" s="57">
        <v>0</v>
      </c>
      <c r="G145" s="57"/>
      <c r="H145" s="57"/>
      <c r="I145" s="58"/>
    </row>
    <row r="146" spans="1:9" x14ac:dyDescent="0.25">
      <c r="A146" s="87">
        <v>32959</v>
      </c>
      <c r="B146" s="143"/>
      <c r="C146" s="144"/>
      <c r="D146" s="142" t="s">
        <v>228</v>
      </c>
      <c r="E146" s="56">
        <v>0</v>
      </c>
      <c r="F146" s="57">
        <v>0</v>
      </c>
      <c r="G146" s="57"/>
      <c r="H146" s="57"/>
      <c r="I146" s="58"/>
    </row>
    <row r="147" spans="1:9" x14ac:dyDescent="0.25">
      <c r="A147" s="87">
        <v>32999</v>
      </c>
      <c r="B147" s="143"/>
      <c r="C147" s="144"/>
      <c r="D147" s="142" t="s">
        <v>170</v>
      </c>
      <c r="E147" s="56">
        <v>698.75</v>
      </c>
      <c r="F147" s="57">
        <v>0</v>
      </c>
      <c r="G147" s="57"/>
      <c r="H147" s="57"/>
      <c r="I147" s="58"/>
    </row>
    <row r="148" spans="1:9" s="104" customFormat="1" x14ac:dyDescent="0.25">
      <c r="A148" s="149">
        <v>422</v>
      </c>
      <c r="B148" s="147"/>
      <c r="C148" s="148"/>
      <c r="D148" s="146" t="s">
        <v>173</v>
      </c>
      <c r="E148" s="77">
        <f>E149</f>
        <v>1076.6600000000001</v>
      </c>
      <c r="F148" s="78">
        <f>F149</f>
        <v>0</v>
      </c>
      <c r="G148" s="78"/>
      <c r="H148" s="78"/>
      <c r="I148" s="79"/>
    </row>
    <row r="149" spans="1:9" x14ac:dyDescent="0.25">
      <c r="A149" s="87">
        <v>42273</v>
      </c>
      <c r="B149" s="136"/>
      <c r="C149" s="137"/>
      <c r="D149" s="141" t="s">
        <v>229</v>
      </c>
      <c r="E149" s="56">
        <v>1076.6600000000001</v>
      </c>
      <c r="F149" s="57">
        <v>0</v>
      </c>
      <c r="G149" s="57"/>
      <c r="H149" s="57"/>
      <c r="I149" s="58"/>
    </row>
    <row r="150" spans="1:9" s="170" customFormat="1" x14ac:dyDescent="0.25">
      <c r="A150" s="203" t="s">
        <v>250</v>
      </c>
      <c r="B150" s="204"/>
      <c r="C150" s="205"/>
      <c r="D150" s="158" t="s">
        <v>251</v>
      </c>
      <c r="E150" s="167"/>
      <c r="F150" s="168"/>
      <c r="G150" s="168"/>
      <c r="H150" s="168"/>
      <c r="I150" s="169"/>
    </row>
    <row r="151" spans="1:9" s="104" customFormat="1" x14ac:dyDescent="0.25">
      <c r="A151" s="203" t="s">
        <v>101</v>
      </c>
      <c r="B151" s="184"/>
      <c r="C151" s="185"/>
      <c r="D151" s="158" t="s">
        <v>224</v>
      </c>
      <c r="E151" s="77"/>
      <c r="F151" s="78">
        <f>F152+F159</f>
        <v>11000</v>
      </c>
      <c r="G151" s="78"/>
      <c r="H151" s="78"/>
      <c r="I151" s="79"/>
    </row>
    <row r="152" spans="1:9" s="104" customFormat="1" x14ac:dyDescent="0.25">
      <c r="A152" s="149">
        <v>3</v>
      </c>
      <c r="B152" s="159"/>
      <c r="C152" s="160"/>
      <c r="D152" s="158"/>
      <c r="E152" s="77"/>
      <c r="F152" s="78">
        <f>SUM(F153:F158)</f>
        <v>7900</v>
      </c>
      <c r="G152" s="78"/>
      <c r="H152" s="78"/>
      <c r="I152" s="79"/>
    </row>
    <row r="153" spans="1:9" x14ac:dyDescent="0.25">
      <c r="A153" s="87">
        <v>32141</v>
      </c>
      <c r="B153" s="164"/>
      <c r="C153" s="165"/>
      <c r="D153" s="166" t="s">
        <v>252</v>
      </c>
      <c r="E153" s="56"/>
      <c r="F153" s="57">
        <v>1100</v>
      </c>
      <c r="G153" s="57"/>
      <c r="H153" s="57"/>
      <c r="I153" s="58"/>
    </row>
    <row r="154" spans="1:9" x14ac:dyDescent="0.25">
      <c r="A154" s="87">
        <v>32224</v>
      </c>
      <c r="B154" s="164"/>
      <c r="C154" s="165"/>
      <c r="D154" s="166" t="s">
        <v>253</v>
      </c>
      <c r="E154" s="56"/>
      <c r="F154" s="57">
        <v>2300</v>
      </c>
      <c r="G154" s="57"/>
      <c r="H154" s="57"/>
      <c r="I154" s="58"/>
    </row>
    <row r="155" spans="1:9" x14ac:dyDescent="0.25">
      <c r="A155" s="87">
        <v>32372</v>
      </c>
      <c r="B155" s="164"/>
      <c r="C155" s="165"/>
      <c r="D155" s="166" t="s">
        <v>254</v>
      </c>
      <c r="E155" s="56"/>
      <c r="F155" s="57">
        <v>1100</v>
      </c>
      <c r="G155" s="57"/>
      <c r="H155" s="57"/>
      <c r="I155" s="58"/>
    </row>
    <row r="156" spans="1:9" x14ac:dyDescent="0.25">
      <c r="A156" s="87">
        <v>32391</v>
      </c>
      <c r="B156" s="164"/>
      <c r="C156" s="165"/>
      <c r="D156" s="166" t="s">
        <v>255</v>
      </c>
      <c r="E156" s="56"/>
      <c r="F156" s="57">
        <v>2600.8000000000002</v>
      </c>
      <c r="G156" s="57"/>
      <c r="H156" s="57"/>
      <c r="I156" s="58"/>
    </row>
    <row r="157" spans="1:9" x14ac:dyDescent="0.25">
      <c r="A157" s="87">
        <v>32392</v>
      </c>
      <c r="B157" s="164"/>
      <c r="C157" s="165"/>
      <c r="D157" s="166" t="s">
        <v>256</v>
      </c>
      <c r="E157" s="56"/>
      <c r="F157" s="57">
        <v>750</v>
      </c>
      <c r="G157" s="57"/>
      <c r="H157" s="57"/>
      <c r="I157" s="58"/>
    </row>
    <row r="158" spans="1:9" x14ac:dyDescent="0.25">
      <c r="A158" s="87">
        <v>3295</v>
      </c>
      <c r="B158" s="164"/>
      <c r="C158" s="165"/>
      <c r="D158" s="166" t="s">
        <v>257</v>
      </c>
      <c r="E158" s="56"/>
      <c r="F158" s="57">
        <v>49.2</v>
      </c>
      <c r="G158" s="57"/>
      <c r="H158" s="57"/>
      <c r="I158" s="58"/>
    </row>
    <row r="159" spans="1:9" s="104" customFormat="1" ht="25.5" x14ac:dyDescent="0.25">
      <c r="A159" s="149">
        <v>4</v>
      </c>
      <c r="B159" s="159"/>
      <c r="C159" s="160"/>
      <c r="D159" s="158" t="s">
        <v>11</v>
      </c>
      <c r="E159" s="77"/>
      <c r="F159" s="78">
        <f>SUM(F160:F161)</f>
        <v>3100</v>
      </c>
      <c r="G159" s="78"/>
      <c r="H159" s="78"/>
      <c r="I159" s="79"/>
    </row>
    <row r="160" spans="1:9" x14ac:dyDescent="0.25">
      <c r="A160" s="87">
        <v>4227</v>
      </c>
      <c r="B160" s="164"/>
      <c r="C160" s="165"/>
      <c r="D160" s="166" t="s">
        <v>258</v>
      </c>
      <c r="E160" s="56"/>
      <c r="F160" s="57">
        <v>900</v>
      </c>
      <c r="G160" s="57"/>
      <c r="H160" s="57"/>
      <c r="I160" s="58"/>
    </row>
    <row r="161" spans="1:9" x14ac:dyDescent="0.25">
      <c r="A161" s="87">
        <v>42211</v>
      </c>
      <c r="B161" s="164"/>
      <c r="C161" s="165"/>
      <c r="D161" s="166" t="s">
        <v>247</v>
      </c>
      <c r="E161" s="56"/>
      <c r="F161" s="57">
        <v>2200</v>
      </c>
      <c r="G161" s="57"/>
      <c r="H161" s="57"/>
      <c r="I161" s="58"/>
    </row>
    <row r="162" spans="1:9" ht="22.5" customHeight="1" x14ac:dyDescent="0.25">
      <c r="A162" s="203" t="s">
        <v>241</v>
      </c>
      <c r="B162" s="204"/>
      <c r="C162" s="205"/>
      <c r="D162" s="158" t="s">
        <v>243</v>
      </c>
      <c r="E162" s="56"/>
      <c r="F162" s="57"/>
      <c r="G162" s="57"/>
      <c r="H162" s="57"/>
      <c r="I162" s="58"/>
    </row>
    <row r="163" spans="1:9" s="104" customFormat="1" ht="22.5" customHeight="1" x14ac:dyDescent="0.25">
      <c r="A163" s="200" t="s">
        <v>242</v>
      </c>
      <c r="B163" s="201"/>
      <c r="C163" s="202"/>
      <c r="D163" s="158" t="s">
        <v>244</v>
      </c>
      <c r="E163" s="77">
        <f>E164</f>
        <v>121.5</v>
      </c>
      <c r="F163" s="78">
        <f>F164+F171</f>
        <v>6805.97</v>
      </c>
      <c r="G163" s="78"/>
      <c r="H163" s="78"/>
      <c r="I163" s="79"/>
    </row>
    <row r="164" spans="1:9" s="104" customFormat="1" ht="22.5" customHeight="1" x14ac:dyDescent="0.25">
      <c r="A164" s="149">
        <v>3</v>
      </c>
      <c r="B164" s="156"/>
      <c r="C164" s="157"/>
      <c r="D164" s="158" t="s">
        <v>9</v>
      </c>
      <c r="E164" s="77">
        <f>SUM(E165:E166)</f>
        <v>121.5</v>
      </c>
      <c r="F164" s="78">
        <f>SUM(F165:F170)</f>
        <v>5000</v>
      </c>
      <c r="G164" s="78"/>
      <c r="H164" s="78"/>
      <c r="I164" s="79"/>
    </row>
    <row r="165" spans="1:9" ht="22.5" customHeight="1" x14ac:dyDescent="0.25">
      <c r="A165" s="87">
        <v>32111</v>
      </c>
      <c r="B165" s="161"/>
      <c r="C165" s="162"/>
      <c r="D165" s="166" t="s">
        <v>245</v>
      </c>
      <c r="E165" s="56">
        <v>15</v>
      </c>
      <c r="F165" s="57">
        <v>2500</v>
      </c>
      <c r="G165" s="57"/>
      <c r="H165" s="57"/>
      <c r="I165" s="58"/>
    </row>
    <row r="166" spans="1:9" x14ac:dyDescent="0.25">
      <c r="A166" s="87">
        <v>32141</v>
      </c>
      <c r="B166" s="164"/>
      <c r="C166" s="165"/>
      <c r="D166" s="166" t="s">
        <v>184</v>
      </c>
      <c r="E166" s="56">
        <v>106.5</v>
      </c>
      <c r="F166" s="57">
        <v>120</v>
      </c>
      <c r="G166" s="57"/>
      <c r="H166" s="57"/>
      <c r="I166" s="58"/>
    </row>
    <row r="167" spans="1:9" x14ac:dyDescent="0.25">
      <c r="A167" s="87">
        <v>32355</v>
      </c>
      <c r="B167" s="164"/>
      <c r="C167" s="165"/>
      <c r="D167" s="166" t="s">
        <v>192</v>
      </c>
      <c r="E167" s="56"/>
      <c r="F167" s="57">
        <v>1380</v>
      </c>
      <c r="G167" s="57"/>
      <c r="H167" s="57"/>
      <c r="I167" s="58"/>
    </row>
    <row r="168" spans="1:9" x14ac:dyDescent="0.25">
      <c r="A168" s="87">
        <v>32372</v>
      </c>
      <c r="B168" s="164"/>
      <c r="C168" s="165"/>
      <c r="D168" s="166" t="s">
        <v>254</v>
      </c>
      <c r="E168" s="56"/>
      <c r="F168" s="57">
        <v>500</v>
      </c>
      <c r="G168" s="57"/>
      <c r="H168" s="57"/>
      <c r="I168" s="58"/>
    </row>
    <row r="169" spans="1:9" x14ac:dyDescent="0.25">
      <c r="A169" s="87">
        <v>32391</v>
      </c>
      <c r="B169" s="164"/>
      <c r="C169" s="165"/>
      <c r="D169" s="166" t="s">
        <v>259</v>
      </c>
      <c r="E169" s="56"/>
      <c r="F169" s="57">
        <v>200</v>
      </c>
      <c r="G169" s="57"/>
      <c r="H169" s="57"/>
      <c r="I169" s="58"/>
    </row>
    <row r="170" spans="1:9" x14ac:dyDescent="0.25">
      <c r="A170" s="87">
        <v>32931</v>
      </c>
      <c r="B170" s="164"/>
      <c r="C170" s="165"/>
      <c r="D170" s="166" t="s">
        <v>166</v>
      </c>
      <c r="E170" s="56"/>
      <c r="F170" s="57">
        <v>300</v>
      </c>
      <c r="G170" s="57"/>
      <c r="H170" s="57"/>
      <c r="I170" s="58"/>
    </row>
    <row r="171" spans="1:9" s="104" customFormat="1" ht="25.5" x14ac:dyDescent="0.25">
      <c r="A171" s="149">
        <v>4</v>
      </c>
      <c r="B171" s="159"/>
      <c r="C171" s="160"/>
      <c r="D171" s="158" t="s">
        <v>11</v>
      </c>
      <c r="E171" s="77"/>
      <c r="F171" s="78">
        <f>F172</f>
        <v>1805.97</v>
      </c>
      <c r="G171" s="78"/>
      <c r="H171" s="78"/>
      <c r="I171" s="79"/>
    </row>
    <row r="172" spans="1:9" x14ac:dyDescent="0.25">
      <c r="A172" s="87">
        <v>42211</v>
      </c>
      <c r="B172" s="164"/>
      <c r="C172" s="165"/>
      <c r="D172" s="166" t="s">
        <v>247</v>
      </c>
      <c r="E172" s="56"/>
      <c r="F172" s="57">
        <v>1805.97</v>
      </c>
      <c r="G172" s="57"/>
      <c r="H172" s="57"/>
      <c r="I172" s="58"/>
    </row>
    <row r="173" spans="1:9" s="104" customFormat="1" ht="25.5" customHeight="1" x14ac:dyDescent="0.25">
      <c r="A173" s="200" t="s">
        <v>123</v>
      </c>
      <c r="B173" s="201"/>
      <c r="C173" s="202"/>
      <c r="D173" s="113" t="s">
        <v>124</v>
      </c>
      <c r="E173" s="77"/>
      <c r="F173" s="78">
        <f>F175</f>
        <v>84.96</v>
      </c>
      <c r="G173" s="78">
        <f>G175</f>
        <v>84.96</v>
      </c>
      <c r="H173" s="78">
        <f>H175</f>
        <v>0</v>
      </c>
      <c r="I173" s="79">
        <f>I175</f>
        <v>0</v>
      </c>
    </row>
    <row r="174" spans="1:9" x14ac:dyDescent="0.25">
      <c r="A174" s="213" t="s">
        <v>125</v>
      </c>
      <c r="B174" s="216"/>
      <c r="C174" s="217"/>
      <c r="D174" s="72" t="s">
        <v>90</v>
      </c>
      <c r="E174" s="56"/>
      <c r="F174" s="57"/>
      <c r="G174" s="57"/>
      <c r="H174" s="57"/>
      <c r="I174" s="58"/>
    </row>
    <row r="175" spans="1:9" x14ac:dyDescent="0.25">
      <c r="A175" s="76">
        <v>3</v>
      </c>
      <c r="B175" s="80"/>
      <c r="C175" s="81"/>
      <c r="D175" s="72" t="s">
        <v>9</v>
      </c>
      <c r="E175" s="89"/>
      <c r="F175" s="92">
        <f>F176</f>
        <v>84.96</v>
      </c>
      <c r="G175" s="92">
        <f>G176</f>
        <v>84.96</v>
      </c>
      <c r="H175" s="92">
        <f>H176</f>
        <v>0</v>
      </c>
      <c r="I175" s="93">
        <f>I176</f>
        <v>0</v>
      </c>
    </row>
    <row r="176" spans="1:9" x14ac:dyDescent="0.25">
      <c r="A176" s="226">
        <v>32</v>
      </c>
      <c r="B176" s="227"/>
      <c r="C176" s="228"/>
      <c r="D176" s="29" t="s">
        <v>20</v>
      </c>
      <c r="E176" s="89">
        <v>0</v>
      </c>
      <c r="F176" s="90">
        <v>84.96</v>
      </c>
      <c r="G176" s="90">
        <v>84.96</v>
      </c>
      <c r="H176" s="90">
        <v>0</v>
      </c>
      <c r="I176" s="91">
        <v>0</v>
      </c>
    </row>
    <row r="177" spans="1:9" x14ac:dyDescent="0.25">
      <c r="A177" s="203" t="s">
        <v>23</v>
      </c>
      <c r="B177" s="206"/>
      <c r="C177" s="207"/>
      <c r="D177" s="30" t="s">
        <v>24</v>
      </c>
      <c r="E177" s="8"/>
      <c r="F177" s="9"/>
      <c r="G177" s="9"/>
      <c r="H177" s="9"/>
      <c r="I177" s="9"/>
    </row>
    <row r="178" spans="1:9" ht="14.25" customHeight="1" x14ac:dyDescent="0.25">
      <c r="A178" s="203" t="s">
        <v>27</v>
      </c>
      <c r="B178" s="206"/>
      <c r="C178" s="207"/>
      <c r="D178" s="30" t="s">
        <v>28</v>
      </c>
      <c r="E178" s="8"/>
      <c r="F178" s="9"/>
      <c r="G178" s="9"/>
      <c r="H178" s="9"/>
      <c r="I178" s="9"/>
    </row>
    <row r="179" spans="1:9" ht="15" customHeight="1" x14ac:dyDescent="0.25">
      <c r="A179" s="210" t="s">
        <v>25</v>
      </c>
      <c r="B179" s="221"/>
      <c r="C179" s="222"/>
      <c r="D179" s="37" t="s">
        <v>26</v>
      </c>
      <c r="E179" s="8"/>
      <c r="F179" s="9"/>
      <c r="G179" s="9"/>
      <c r="H179" s="9"/>
      <c r="I179" s="10"/>
    </row>
    <row r="180" spans="1:9" x14ac:dyDescent="0.25">
      <c r="A180" s="229">
        <v>3</v>
      </c>
      <c r="B180" s="230"/>
      <c r="C180" s="231"/>
      <c r="D180" s="29" t="s">
        <v>9</v>
      </c>
      <c r="E180" s="8"/>
      <c r="F180" s="9"/>
      <c r="G180" s="9"/>
      <c r="H180" s="9"/>
      <c r="I180" s="10"/>
    </row>
    <row r="181" spans="1:9" x14ac:dyDescent="0.25">
      <c r="A181" s="226">
        <v>32</v>
      </c>
      <c r="B181" s="227"/>
      <c r="C181" s="228"/>
      <c r="D181" s="29" t="s">
        <v>20</v>
      </c>
      <c r="E181" s="8"/>
      <c r="F181" s="9"/>
      <c r="G181" s="9"/>
      <c r="H181" s="9"/>
      <c r="I181" s="10"/>
    </row>
    <row r="182" spans="1:9" ht="15" customHeight="1" x14ac:dyDescent="0.25">
      <c r="A182" s="210" t="s">
        <v>25</v>
      </c>
      <c r="B182" s="221"/>
      <c r="C182" s="222"/>
      <c r="D182" s="37" t="s">
        <v>26</v>
      </c>
      <c r="E182" s="8"/>
      <c r="F182" s="9"/>
      <c r="G182" s="9"/>
      <c r="H182" s="9"/>
      <c r="I182" s="10"/>
    </row>
    <row r="183" spans="1:9" ht="25.5" x14ac:dyDescent="0.25">
      <c r="A183" s="229">
        <v>4</v>
      </c>
      <c r="B183" s="230"/>
      <c r="C183" s="231"/>
      <c r="D183" s="29" t="s">
        <v>11</v>
      </c>
      <c r="E183" s="8"/>
      <c r="F183" s="9"/>
      <c r="G183" s="9"/>
      <c r="H183" s="9"/>
      <c r="I183" s="10"/>
    </row>
    <row r="184" spans="1:9" ht="25.5" x14ac:dyDescent="0.25">
      <c r="A184" s="226">
        <v>42</v>
      </c>
      <c r="B184" s="227"/>
      <c r="C184" s="228"/>
      <c r="D184" s="29" t="s">
        <v>33</v>
      </c>
      <c r="E184" s="8"/>
      <c r="F184" s="9"/>
      <c r="G184" s="9"/>
      <c r="H184" s="9"/>
      <c r="I184" s="10"/>
    </row>
  </sheetData>
  <mergeCells count="40">
    <mergeCell ref="A176:C176"/>
    <mergeCell ref="A183:C183"/>
    <mergeCell ref="A184:C184"/>
    <mergeCell ref="A177:C177"/>
    <mergeCell ref="A178:C178"/>
    <mergeCell ref="A179:C179"/>
    <mergeCell ref="A180:C180"/>
    <mergeCell ref="A182:C182"/>
    <mergeCell ref="A181:C181"/>
    <mergeCell ref="A173:C173"/>
    <mergeCell ref="A133:C133"/>
    <mergeCell ref="A174:C174"/>
    <mergeCell ref="A90:C90"/>
    <mergeCell ref="A91:C91"/>
    <mergeCell ref="A96:C96"/>
    <mergeCell ref="A97:C97"/>
    <mergeCell ref="A111:C111"/>
    <mergeCell ref="A162:C162"/>
    <mergeCell ref="A163:C163"/>
    <mergeCell ref="A150:C150"/>
    <mergeCell ref="A151:C151"/>
    <mergeCell ref="A1:I1"/>
    <mergeCell ref="A3:I3"/>
    <mergeCell ref="A5:C5"/>
    <mergeCell ref="A9:C9"/>
    <mergeCell ref="A10:C10"/>
    <mergeCell ref="A48:C48"/>
    <mergeCell ref="A85:C85"/>
    <mergeCell ref="A132:C132"/>
    <mergeCell ref="A7:C7"/>
    <mergeCell ref="A8:C8"/>
    <mergeCell ref="A12:C12"/>
    <mergeCell ref="A42:C42"/>
    <mergeCell ref="A124:C124"/>
    <mergeCell ref="A118:C118"/>
    <mergeCell ref="A53:C53"/>
    <mergeCell ref="A54:C54"/>
    <mergeCell ref="A76:C76"/>
    <mergeCell ref="A77:C77"/>
    <mergeCell ref="A78:C78"/>
  </mergeCells>
  <pageMargins left="0.25" right="0.25" top="0.75" bottom="0.75" header="0.3" footer="0.3"/>
  <pageSetup paperSize="9" scale="7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korisnik45</cp:lastModifiedBy>
  <cp:lastPrinted>2025-10-29T13:12:50Z</cp:lastPrinted>
  <dcterms:created xsi:type="dcterms:W3CDTF">2022-08-12T12:51:27Z</dcterms:created>
  <dcterms:modified xsi:type="dcterms:W3CDTF">2025-10-29T13:13:16Z</dcterms:modified>
</cp:coreProperties>
</file>